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roslav\Desktop\"/>
    </mc:Choice>
  </mc:AlternateContent>
  <bookViews>
    <workbookView xWindow="0" yWindow="0" windowWidth="38400" windowHeight="17835" activeTab="4"/>
  </bookViews>
  <sheets>
    <sheet name="Rekapitulace stavby" sheetId="1" r:id="rId1"/>
    <sheet name="Část 1 - Objekt A" sheetId="2" r:id="rId2"/>
    <sheet name="Část 1-E1 - Objekt A - El..." sheetId="3" r:id="rId3"/>
    <sheet name="Část 1-E2 - Objekt A - Oc..." sheetId="4" r:id="rId4"/>
    <sheet name="Část 2 - Objekt B a C" sheetId="5" r:id="rId5"/>
    <sheet name="Část 2-E1 - Objekt B a C ..." sheetId="6" r:id="rId6"/>
    <sheet name="Část 2-E2 - Objekt B a C ..." sheetId="7" r:id="rId7"/>
    <sheet name="Část 3 - Zpevněné plochy" sheetId="8" r:id="rId8"/>
    <sheet name="VRN - Vedlejší a ostatní ..." sheetId="9" r:id="rId9"/>
    <sheet name="Seznam figur" sheetId="10" r:id="rId10"/>
  </sheets>
  <definedNames>
    <definedName name="_xlnm._FilterDatabase" localSheetId="1" hidden="1">'Část 1 - Objekt A'!$C$137:$K$530</definedName>
    <definedName name="_xlnm._FilterDatabase" localSheetId="2" hidden="1">'Část 1-E1 - Objekt A - El...'!$C$122:$K$148</definedName>
    <definedName name="_xlnm._FilterDatabase" localSheetId="3" hidden="1">'Část 1-E2 - Objekt A - Oc...'!$C$122:$K$151</definedName>
    <definedName name="_xlnm._FilterDatabase" localSheetId="4" hidden="1">'Část 2 - Objekt B a C'!$C$132:$K$513</definedName>
    <definedName name="_xlnm._FilterDatabase" localSheetId="5" hidden="1">'Část 2-E1 - Objekt B a C ...'!$C$122:$K$150</definedName>
    <definedName name="_xlnm._FilterDatabase" localSheetId="6" hidden="1">'Část 2-E2 - Objekt B a C ...'!$C$122:$K$150</definedName>
    <definedName name="_xlnm._FilterDatabase" localSheetId="7" hidden="1">'Část 3 - Zpevněné plochy'!$C$123:$K$185</definedName>
    <definedName name="_xlnm._FilterDatabase" localSheetId="8" hidden="1">'VRN - Vedlejší a ostatní ...'!$C$120:$K$137</definedName>
    <definedName name="_xlnm.Print_Titles" localSheetId="1">'Část 1 - Objekt A'!$137:$137</definedName>
    <definedName name="_xlnm.Print_Titles" localSheetId="2">'Část 1-E1 - Objekt A - El...'!$122:$122</definedName>
    <definedName name="_xlnm.Print_Titles" localSheetId="3">'Část 1-E2 - Objekt A - Oc...'!$122:$122</definedName>
    <definedName name="_xlnm.Print_Titles" localSheetId="4">'Část 2 - Objekt B a C'!$132:$132</definedName>
    <definedName name="_xlnm.Print_Titles" localSheetId="5">'Část 2-E1 - Objekt B a C ...'!$122:$122</definedName>
    <definedName name="_xlnm.Print_Titles" localSheetId="6">'Část 2-E2 - Objekt B a C ...'!$122:$122</definedName>
    <definedName name="_xlnm.Print_Titles" localSheetId="7">'Část 3 - Zpevněné plochy'!$123:$123</definedName>
    <definedName name="_xlnm.Print_Titles" localSheetId="0">'Rekapitulace stavby'!$92:$92</definedName>
    <definedName name="_xlnm.Print_Titles" localSheetId="9">'Seznam figur'!$9:$9</definedName>
    <definedName name="_xlnm.Print_Titles" localSheetId="8">'VRN - Vedlejší a ostatní ...'!$120:$120</definedName>
    <definedName name="_xlnm.Print_Area" localSheetId="1">'Část 1 - Objekt A'!$C$4:$J$76,'Část 1 - Objekt A'!$C$82:$J$119,'Část 1 - Objekt A'!$C$125:$J$530</definedName>
    <definedName name="_xlnm.Print_Area" localSheetId="2">'Část 1-E1 - Objekt A - El...'!$C$4:$J$76,'Část 1-E1 - Objekt A - El...'!$C$82:$J$102,'Část 1-E1 - Objekt A - El...'!$C$108:$J$148</definedName>
    <definedName name="_xlnm.Print_Area" localSheetId="3">'Část 1-E2 - Objekt A - Oc...'!$C$4:$J$76,'Část 1-E2 - Objekt A - Oc...'!$C$82:$J$102,'Část 1-E2 - Objekt A - Oc...'!$C$108:$J$151</definedName>
    <definedName name="_xlnm.Print_Area" localSheetId="4">'Část 2 - Objekt B a C'!$C$4:$J$76,'Část 2 - Objekt B a C'!$C$82:$J$114,'Část 2 - Objekt B a C'!$C$120:$J$513</definedName>
    <definedName name="_xlnm.Print_Area" localSheetId="5">'Část 2-E1 - Objekt B a C ...'!$C$4:$J$76,'Část 2-E1 - Objekt B a C ...'!$C$82:$J$102,'Část 2-E1 - Objekt B a C ...'!$C$108:$J$150</definedName>
    <definedName name="_xlnm.Print_Area" localSheetId="6">'Část 2-E2 - Objekt B a C ...'!$C$4:$J$76,'Část 2-E2 - Objekt B a C ...'!$C$82:$J$102,'Část 2-E2 - Objekt B a C ...'!$C$108:$J$150</definedName>
    <definedName name="_xlnm.Print_Area" localSheetId="7">'Část 3 - Zpevněné plochy'!$C$4:$J$76,'Část 3 - Zpevněné plochy'!$C$82:$J$105,'Část 3 - Zpevněné plochy'!$C$111:$J$185</definedName>
    <definedName name="_xlnm.Print_Area" localSheetId="0">'Rekapitulace stavby'!$D$4:$AO$76,'Rekapitulace stavby'!$C$82:$AQ$105</definedName>
    <definedName name="_xlnm.Print_Area" localSheetId="9">'Seznam figur'!$C$4:$G$182</definedName>
    <definedName name="_xlnm.Print_Area" localSheetId="8">'VRN - Vedlejší a ostatní ...'!$C$4:$J$76,'VRN - Vedlejší a ostatní ...'!$C$82:$J$102,'VRN - Vedlejší a ostatní ...'!$C$108:$J$137</definedName>
  </definedNames>
  <calcPr calcId="152511"/>
</workbook>
</file>

<file path=xl/calcChain.xml><?xml version="1.0" encoding="utf-8"?>
<calcChain xmlns="http://schemas.openxmlformats.org/spreadsheetml/2006/main">
  <c r="D7" i="10" l="1"/>
  <c r="J37" i="9"/>
  <c r="J36" i="9"/>
  <c r="AY104" i="1"/>
  <c r="J35" i="9"/>
  <c r="AX104" i="1"/>
  <c r="BI137" i="9"/>
  <c r="BH137" i="9"/>
  <c r="BG137" i="9"/>
  <c r="BF137" i="9"/>
  <c r="T137" i="9"/>
  <c r="T136" i="9"/>
  <c r="R137" i="9"/>
  <c r="R136" i="9" s="1"/>
  <c r="P137" i="9"/>
  <c r="P136" i="9"/>
  <c r="BI135" i="9"/>
  <c r="BH135" i="9"/>
  <c r="BG135" i="9"/>
  <c r="BF135" i="9"/>
  <c r="T135" i="9"/>
  <c r="T134" i="9"/>
  <c r="R135" i="9"/>
  <c r="R134" i="9"/>
  <c r="P135" i="9"/>
  <c r="P134" i="9" s="1"/>
  <c r="BI133" i="9"/>
  <c r="BH133" i="9"/>
  <c r="BG133" i="9"/>
  <c r="BF133" i="9"/>
  <c r="T133" i="9"/>
  <c r="T132" i="9" s="1"/>
  <c r="R133" i="9"/>
  <c r="R132" i="9"/>
  <c r="P133" i="9"/>
  <c r="P132" i="9"/>
  <c r="BI124" i="9"/>
  <c r="BH124" i="9"/>
  <c r="BG124" i="9"/>
  <c r="BF124" i="9"/>
  <c r="T124" i="9"/>
  <c r="T123" i="9"/>
  <c r="R124" i="9"/>
  <c r="R123" i="9"/>
  <c r="P124" i="9"/>
  <c r="P123" i="9" s="1"/>
  <c r="P122" i="9" s="1"/>
  <c r="P121" i="9" s="1"/>
  <c r="AU104" i="1" s="1"/>
  <c r="J117" i="9"/>
  <c r="F117" i="9"/>
  <c r="F115" i="9"/>
  <c r="E113" i="9"/>
  <c r="J91" i="9"/>
  <c r="F91" i="9"/>
  <c r="F89" i="9"/>
  <c r="E87" i="9"/>
  <c r="J24" i="9"/>
  <c r="E24" i="9"/>
  <c r="J92" i="9"/>
  <c r="J23" i="9"/>
  <c r="J18" i="9"/>
  <c r="E18" i="9"/>
  <c r="F118" i="9"/>
  <c r="J17" i="9"/>
  <c r="J12" i="9"/>
  <c r="J89" i="9" s="1"/>
  <c r="E7" i="9"/>
  <c r="E85" i="9" s="1"/>
  <c r="J37" i="8"/>
  <c r="J36" i="8"/>
  <c r="AY103" i="1"/>
  <c r="J35" i="8"/>
  <c r="AX103" i="1"/>
  <c r="BI185" i="8"/>
  <c r="BH185" i="8"/>
  <c r="BG185" i="8"/>
  <c r="BF185" i="8"/>
  <c r="T185" i="8"/>
  <c r="T184" i="8"/>
  <c r="R185" i="8"/>
  <c r="R184" i="8"/>
  <c r="P185" i="8"/>
  <c r="P184" i="8"/>
  <c r="BI183" i="8"/>
  <c r="BH183" i="8"/>
  <c r="BG183" i="8"/>
  <c r="BF183" i="8"/>
  <c r="T183" i="8"/>
  <c r="R183" i="8"/>
  <c r="P183" i="8"/>
  <c r="BI182" i="8"/>
  <c r="BH182" i="8"/>
  <c r="BG182" i="8"/>
  <c r="BF182" i="8"/>
  <c r="T182" i="8"/>
  <c r="R182" i="8"/>
  <c r="P182" i="8"/>
  <c r="BI180" i="8"/>
  <c r="BH180" i="8"/>
  <c r="BG180" i="8"/>
  <c r="BF180" i="8"/>
  <c r="T180" i="8"/>
  <c r="R180" i="8"/>
  <c r="P180" i="8"/>
  <c r="BI179" i="8"/>
  <c r="BH179" i="8"/>
  <c r="BG179" i="8"/>
  <c r="BF179" i="8"/>
  <c r="T179" i="8"/>
  <c r="R179" i="8"/>
  <c r="P179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67" i="8"/>
  <c r="BH167" i="8"/>
  <c r="BG167" i="8"/>
  <c r="BF167" i="8"/>
  <c r="T167" i="8"/>
  <c r="R167" i="8"/>
  <c r="P167" i="8"/>
  <c r="BI165" i="8"/>
  <c r="BH165" i="8"/>
  <c r="BG165" i="8"/>
  <c r="BF165" i="8"/>
  <c r="T165" i="8"/>
  <c r="R165" i="8"/>
  <c r="P165" i="8"/>
  <c r="BI161" i="8"/>
  <c r="BH161" i="8"/>
  <c r="BG161" i="8"/>
  <c r="BF161" i="8"/>
  <c r="T161" i="8"/>
  <c r="R161" i="8"/>
  <c r="P161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0" i="8"/>
  <c r="BH150" i="8"/>
  <c r="BG150" i="8"/>
  <c r="BF150" i="8"/>
  <c r="T150" i="8"/>
  <c r="R150" i="8"/>
  <c r="P150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J120" i="8"/>
  <c r="F120" i="8"/>
  <c r="F118" i="8"/>
  <c r="E116" i="8"/>
  <c r="J91" i="8"/>
  <c r="F91" i="8"/>
  <c r="F89" i="8"/>
  <c r="E87" i="8"/>
  <c r="J24" i="8"/>
  <c r="E24" i="8"/>
  <c r="J92" i="8" s="1"/>
  <c r="J23" i="8"/>
  <c r="J18" i="8"/>
  <c r="E18" i="8"/>
  <c r="F121" i="8" s="1"/>
  <c r="J17" i="8"/>
  <c r="J12" i="8"/>
  <c r="J89" i="8"/>
  <c r="E7" i="8"/>
  <c r="E114" i="8" s="1"/>
  <c r="J39" i="7"/>
  <c r="J38" i="7"/>
  <c r="AY102" i="1" s="1"/>
  <c r="J37" i="7"/>
  <c r="AX102" i="1" s="1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J119" i="7"/>
  <c r="F119" i="7"/>
  <c r="F117" i="7"/>
  <c r="E115" i="7"/>
  <c r="J93" i="7"/>
  <c r="F93" i="7"/>
  <c r="F91" i="7"/>
  <c r="E89" i="7"/>
  <c r="J26" i="7"/>
  <c r="E26" i="7"/>
  <c r="J120" i="7"/>
  <c r="J25" i="7"/>
  <c r="J20" i="7"/>
  <c r="E20" i="7"/>
  <c r="F94" i="7"/>
  <c r="J19" i="7"/>
  <c r="J14" i="7"/>
  <c r="J91" i="7" s="1"/>
  <c r="E7" i="7"/>
  <c r="E111" i="7" s="1"/>
  <c r="J39" i="6"/>
  <c r="J38" i="6"/>
  <c r="AY101" i="1"/>
  <c r="J37" i="6"/>
  <c r="AX101" i="1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J119" i="6"/>
  <c r="F119" i="6"/>
  <c r="F117" i="6"/>
  <c r="E115" i="6"/>
  <c r="J93" i="6"/>
  <c r="F93" i="6"/>
  <c r="F91" i="6"/>
  <c r="E89" i="6"/>
  <c r="J26" i="6"/>
  <c r="E26" i="6"/>
  <c r="J94" i="6" s="1"/>
  <c r="J25" i="6"/>
  <c r="J20" i="6"/>
  <c r="E20" i="6"/>
  <c r="F120" i="6" s="1"/>
  <c r="J19" i="6"/>
  <c r="J14" i="6"/>
  <c r="J117" i="6" s="1"/>
  <c r="E7" i="6"/>
  <c r="E85" i="6"/>
  <c r="J37" i="5"/>
  <c r="J36" i="5"/>
  <c r="AY100" i="1" s="1"/>
  <c r="J35" i="5"/>
  <c r="AX100" i="1"/>
  <c r="BI513" i="5"/>
  <c r="BH513" i="5"/>
  <c r="BG513" i="5"/>
  <c r="BF513" i="5"/>
  <c r="T513" i="5"/>
  <c r="R513" i="5"/>
  <c r="P513" i="5"/>
  <c r="BI510" i="5"/>
  <c r="BH510" i="5"/>
  <c r="BG510" i="5"/>
  <c r="BF510" i="5"/>
  <c r="T510" i="5"/>
  <c r="R510" i="5"/>
  <c r="P510" i="5"/>
  <c r="BI506" i="5"/>
  <c r="BH506" i="5"/>
  <c r="BG506" i="5"/>
  <c r="BF506" i="5"/>
  <c r="T506" i="5"/>
  <c r="R506" i="5"/>
  <c r="P506" i="5"/>
  <c r="BI500" i="5"/>
  <c r="BH500" i="5"/>
  <c r="BG500" i="5"/>
  <c r="BF500" i="5"/>
  <c r="T500" i="5"/>
  <c r="R500" i="5"/>
  <c r="P500" i="5"/>
  <c r="BI499" i="5"/>
  <c r="BH499" i="5"/>
  <c r="BG499" i="5"/>
  <c r="BF499" i="5"/>
  <c r="T499" i="5"/>
  <c r="R499" i="5"/>
  <c r="P499" i="5"/>
  <c r="BI498" i="5"/>
  <c r="BH498" i="5"/>
  <c r="BG498" i="5"/>
  <c r="BF498" i="5"/>
  <c r="T498" i="5"/>
  <c r="R498" i="5"/>
  <c r="P498" i="5"/>
  <c r="BI497" i="5"/>
  <c r="BH497" i="5"/>
  <c r="BG497" i="5"/>
  <c r="BF497" i="5"/>
  <c r="T497" i="5"/>
  <c r="R497" i="5"/>
  <c r="P497" i="5"/>
  <c r="BI496" i="5"/>
  <c r="BH496" i="5"/>
  <c r="BG496" i="5"/>
  <c r="BF496" i="5"/>
  <c r="T496" i="5"/>
  <c r="R496" i="5"/>
  <c r="P496" i="5"/>
  <c r="BI495" i="5"/>
  <c r="BH495" i="5"/>
  <c r="BG495" i="5"/>
  <c r="BF495" i="5"/>
  <c r="T495" i="5"/>
  <c r="R495" i="5"/>
  <c r="P495" i="5"/>
  <c r="BI494" i="5"/>
  <c r="BH494" i="5"/>
  <c r="BG494" i="5"/>
  <c r="BF494" i="5"/>
  <c r="T494" i="5"/>
  <c r="R494" i="5"/>
  <c r="P494" i="5"/>
  <c r="BI492" i="5"/>
  <c r="BH492" i="5"/>
  <c r="BG492" i="5"/>
  <c r="BF492" i="5"/>
  <c r="T492" i="5"/>
  <c r="R492" i="5"/>
  <c r="P492" i="5"/>
  <c r="BI491" i="5"/>
  <c r="BH491" i="5"/>
  <c r="BG491" i="5"/>
  <c r="BF491" i="5"/>
  <c r="T491" i="5"/>
  <c r="R491" i="5"/>
  <c r="P491" i="5"/>
  <c r="BI490" i="5"/>
  <c r="BH490" i="5"/>
  <c r="BG490" i="5"/>
  <c r="BF490" i="5"/>
  <c r="T490" i="5"/>
  <c r="R490" i="5"/>
  <c r="P490" i="5"/>
  <c r="BI489" i="5"/>
  <c r="BH489" i="5"/>
  <c r="BG489" i="5"/>
  <c r="BF489" i="5"/>
  <c r="T489" i="5"/>
  <c r="R489" i="5"/>
  <c r="P489" i="5"/>
  <c r="BI488" i="5"/>
  <c r="BH488" i="5"/>
  <c r="BG488" i="5"/>
  <c r="BF488" i="5"/>
  <c r="T488" i="5"/>
  <c r="R488" i="5"/>
  <c r="P488" i="5"/>
  <c r="BI487" i="5"/>
  <c r="BH487" i="5"/>
  <c r="BG487" i="5"/>
  <c r="BF487" i="5"/>
  <c r="T487" i="5"/>
  <c r="R487" i="5"/>
  <c r="P487" i="5"/>
  <c r="BI486" i="5"/>
  <c r="BH486" i="5"/>
  <c r="BG486" i="5"/>
  <c r="BF486" i="5"/>
  <c r="T486" i="5"/>
  <c r="R486" i="5"/>
  <c r="P486" i="5"/>
  <c r="BI485" i="5"/>
  <c r="BH485" i="5"/>
  <c r="BG485" i="5"/>
  <c r="BF485" i="5"/>
  <c r="T485" i="5"/>
  <c r="R485" i="5"/>
  <c r="P485" i="5"/>
  <c r="BI484" i="5"/>
  <c r="BH484" i="5"/>
  <c r="BG484" i="5"/>
  <c r="BF484" i="5"/>
  <c r="T484" i="5"/>
  <c r="R484" i="5"/>
  <c r="P484" i="5"/>
  <c r="BI483" i="5"/>
  <c r="BH483" i="5"/>
  <c r="BG483" i="5"/>
  <c r="BF483" i="5"/>
  <c r="T483" i="5"/>
  <c r="R483" i="5"/>
  <c r="P483" i="5"/>
  <c r="BI479" i="5"/>
  <c r="BH479" i="5"/>
  <c r="BG479" i="5"/>
  <c r="BF479" i="5"/>
  <c r="T479" i="5"/>
  <c r="R479" i="5"/>
  <c r="P479" i="5"/>
  <c r="BI473" i="5"/>
  <c r="BH473" i="5"/>
  <c r="BG473" i="5"/>
  <c r="BF473" i="5"/>
  <c r="T473" i="5"/>
  <c r="R473" i="5"/>
  <c r="P473" i="5"/>
  <c r="BI471" i="5"/>
  <c r="BH471" i="5"/>
  <c r="BG471" i="5"/>
  <c r="BF471" i="5"/>
  <c r="T471" i="5"/>
  <c r="R471" i="5"/>
  <c r="P471" i="5"/>
  <c r="BI469" i="5"/>
  <c r="BH469" i="5"/>
  <c r="BG469" i="5"/>
  <c r="BF469" i="5"/>
  <c r="T469" i="5"/>
  <c r="R469" i="5"/>
  <c r="P469" i="5"/>
  <c r="BI468" i="5"/>
  <c r="BH468" i="5"/>
  <c r="BG468" i="5"/>
  <c r="BF468" i="5"/>
  <c r="T468" i="5"/>
  <c r="R468" i="5"/>
  <c r="P468" i="5"/>
  <c r="BI466" i="5"/>
  <c r="BH466" i="5"/>
  <c r="BG466" i="5"/>
  <c r="BF466" i="5"/>
  <c r="T466" i="5"/>
  <c r="R466" i="5"/>
  <c r="P466" i="5"/>
  <c r="BI465" i="5"/>
  <c r="BH465" i="5"/>
  <c r="BG465" i="5"/>
  <c r="BF465" i="5"/>
  <c r="T465" i="5"/>
  <c r="R465" i="5"/>
  <c r="P465" i="5"/>
  <c r="BI464" i="5"/>
  <c r="BH464" i="5"/>
  <c r="BG464" i="5"/>
  <c r="BF464" i="5"/>
  <c r="T464" i="5"/>
  <c r="R464" i="5"/>
  <c r="P464" i="5"/>
  <c r="BI463" i="5"/>
  <c r="BH463" i="5"/>
  <c r="BG463" i="5"/>
  <c r="BF463" i="5"/>
  <c r="T463" i="5"/>
  <c r="R463" i="5"/>
  <c r="P463" i="5"/>
  <c r="BI455" i="5"/>
  <c r="BH455" i="5"/>
  <c r="BG455" i="5"/>
  <c r="BF455" i="5"/>
  <c r="T455" i="5"/>
  <c r="R455" i="5"/>
  <c r="P455" i="5"/>
  <c r="BI454" i="5"/>
  <c r="BH454" i="5"/>
  <c r="BG454" i="5"/>
  <c r="BF454" i="5"/>
  <c r="T454" i="5"/>
  <c r="R454" i="5"/>
  <c r="P454" i="5"/>
  <c r="BI446" i="5"/>
  <c r="BH446" i="5"/>
  <c r="BG446" i="5"/>
  <c r="BF446" i="5"/>
  <c r="T446" i="5"/>
  <c r="R446" i="5"/>
  <c r="P446" i="5"/>
  <c r="BI442" i="5"/>
  <c r="BH442" i="5"/>
  <c r="BG442" i="5"/>
  <c r="BF442" i="5"/>
  <c r="T442" i="5"/>
  <c r="R442" i="5"/>
  <c r="P442" i="5"/>
  <c r="BI438" i="5"/>
  <c r="BH438" i="5"/>
  <c r="BG438" i="5"/>
  <c r="BF438" i="5"/>
  <c r="T438" i="5"/>
  <c r="R438" i="5"/>
  <c r="P438" i="5"/>
  <c r="BI434" i="5"/>
  <c r="BH434" i="5"/>
  <c r="BG434" i="5"/>
  <c r="BF434" i="5"/>
  <c r="T434" i="5"/>
  <c r="R434" i="5"/>
  <c r="P434" i="5"/>
  <c r="BI426" i="5"/>
  <c r="BH426" i="5"/>
  <c r="BG426" i="5"/>
  <c r="BF426" i="5"/>
  <c r="T426" i="5"/>
  <c r="R426" i="5"/>
  <c r="P426" i="5"/>
  <c r="BI424" i="5"/>
  <c r="BH424" i="5"/>
  <c r="BG424" i="5"/>
  <c r="BF424" i="5"/>
  <c r="T424" i="5"/>
  <c r="R424" i="5"/>
  <c r="P424" i="5"/>
  <c r="BI422" i="5"/>
  <c r="BH422" i="5"/>
  <c r="BG422" i="5"/>
  <c r="BF422" i="5"/>
  <c r="T422" i="5"/>
  <c r="R422" i="5"/>
  <c r="P422" i="5"/>
  <c r="BI420" i="5"/>
  <c r="BH420" i="5"/>
  <c r="BG420" i="5"/>
  <c r="BF420" i="5"/>
  <c r="T420" i="5"/>
  <c r="R420" i="5"/>
  <c r="P420" i="5"/>
  <c r="BI418" i="5"/>
  <c r="BH418" i="5"/>
  <c r="BG418" i="5"/>
  <c r="BF418" i="5"/>
  <c r="T418" i="5"/>
  <c r="R418" i="5"/>
  <c r="P418" i="5"/>
  <c r="BI415" i="5"/>
  <c r="BH415" i="5"/>
  <c r="BG415" i="5"/>
  <c r="BF415" i="5"/>
  <c r="T415" i="5"/>
  <c r="R415" i="5"/>
  <c r="P415" i="5"/>
  <c r="BI413" i="5"/>
  <c r="BH413" i="5"/>
  <c r="BG413" i="5"/>
  <c r="BF413" i="5"/>
  <c r="T413" i="5"/>
  <c r="R413" i="5"/>
  <c r="P413" i="5"/>
  <c r="BI411" i="5"/>
  <c r="BH411" i="5"/>
  <c r="BG411" i="5"/>
  <c r="BF411" i="5"/>
  <c r="T411" i="5"/>
  <c r="R411" i="5"/>
  <c r="P411" i="5"/>
  <c r="BI410" i="5"/>
  <c r="BH410" i="5"/>
  <c r="BG410" i="5"/>
  <c r="BF410" i="5"/>
  <c r="T410" i="5"/>
  <c r="R410" i="5"/>
  <c r="P410" i="5"/>
  <c r="BI409" i="5"/>
  <c r="BH409" i="5"/>
  <c r="BG409" i="5"/>
  <c r="BF409" i="5"/>
  <c r="T409" i="5"/>
  <c r="R409" i="5"/>
  <c r="P409" i="5"/>
  <c r="BI408" i="5"/>
  <c r="BH408" i="5"/>
  <c r="BG408" i="5"/>
  <c r="BF408" i="5"/>
  <c r="T408" i="5"/>
  <c r="R408" i="5"/>
  <c r="P408" i="5"/>
  <c r="BI407" i="5"/>
  <c r="BH407" i="5"/>
  <c r="BG407" i="5"/>
  <c r="BF407" i="5"/>
  <c r="T407" i="5"/>
  <c r="R407" i="5"/>
  <c r="P407" i="5"/>
  <c r="BI406" i="5"/>
  <c r="BH406" i="5"/>
  <c r="BG406" i="5"/>
  <c r="BF406" i="5"/>
  <c r="T406" i="5"/>
  <c r="R406" i="5"/>
  <c r="P406" i="5"/>
  <c r="BI405" i="5"/>
  <c r="BH405" i="5"/>
  <c r="BG405" i="5"/>
  <c r="BF405" i="5"/>
  <c r="T405" i="5"/>
  <c r="R405" i="5"/>
  <c r="P405" i="5"/>
  <c r="BI404" i="5"/>
  <c r="BH404" i="5"/>
  <c r="BG404" i="5"/>
  <c r="BF404" i="5"/>
  <c r="T404" i="5"/>
  <c r="R404" i="5"/>
  <c r="P404" i="5"/>
  <c r="BI403" i="5"/>
  <c r="BH403" i="5"/>
  <c r="BG403" i="5"/>
  <c r="BF403" i="5"/>
  <c r="T403" i="5"/>
  <c r="R403" i="5"/>
  <c r="P403" i="5"/>
  <c r="BI402" i="5"/>
  <c r="BH402" i="5"/>
  <c r="BG402" i="5"/>
  <c r="BF402" i="5"/>
  <c r="T402" i="5"/>
  <c r="R402" i="5"/>
  <c r="P402" i="5"/>
  <c r="BI401" i="5"/>
  <c r="BH401" i="5"/>
  <c r="BG401" i="5"/>
  <c r="BF401" i="5"/>
  <c r="T401" i="5"/>
  <c r="R401" i="5"/>
  <c r="P401" i="5"/>
  <c r="BI400" i="5"/>
  <c r="BH400" i="5"/>
  <c r="BG400" i="5"/>
  <c r="BF400" i="5"/>
  <c r="T400" i="5"/>
  <c r="R400" i="5"/>
  <c r="P400" i="5"/>
  <c r="BI399" i="5"/>
  <c r="BH399" i="5"/>
  <c r="BG399" i="5"/>
  <c r="BF399" i="5"/>
  <c r="T399" i="5"/>
  <c r="R399" i="5"/>
  <c r="P399" i="5"/>
  <c r="BI398" i="5"/>
  <c r="BH398" i="5"/>
  <c r="BG398" i="5"/>
  <c r="BF398" i="5"/>
  <c r="T398" i="5"/>
  <c r="R398" i="5"/>
  <c r="P398" i="5"/>
  <c r="BI397" i="5"/>
  <c r="BH397" i="5"/>
  <c r="BG397" i="5"/>
  <c r="BF397" i="5"/>
  <c r="T397" i="5"/>
  <c r="R397" i="5"/>
  <c r="P397" i="5"/>
  <c r="BI396" i="5"/>
  <c r="BH396" i="5"/>
  <c r="BG396" i="5"/>
  <c r="BF396" i="5"/>
  <c r="T396" i="5"/>
  <c r="R396" i="5"/>
  <c r="P396" i="5"/>
  <c r="BI394" i="5"/>
  <c r="BH394" i="5"/>
  <c r="BG394" i="5"/>
  <c r="BF394" i="5"/>
  <c r="T394" i="5"/>
  <c r="R394" i="5"/>
  <c r="P394" i="5"/>
  <c r="BI392" i="5"/>
  <c r="BH392" i="5"/>
  <c r="BG392" i="5"/>
  <c r="BF392" i="5"/>
  <c r="T392" i="5"/>
  <c r="R392" i="5"/>
  <c r="P392" i="5"/>
  <c r="BI391" i="5"/>
  <c r="BH391" i="5"/>
  <c r="BG391" i="5"/>
  <c r="BF391" i="5"/>
  <c r="T391" i="5"/>
  <c r="R391" i="5"/>
  <c r="P391" i="5"/>
  <c r="BI390" i="5"/>
  <c r="BH390" i="5"/>
  <c r="BG390" i="5"/>
  <c r="BF390" i="5"/>
  <c r="T390" i="5"/>
  <c r="R390" i="5"/>
  <c r="P390" i="5"/>
  <c r="BI389" i="5"/>
  <c r="BH389" i="5"/>
  <c r="BG389" i="5"/>
  <c r="BF389" i="5"/>
  <c r="T389" i="5"/>
  <c r="R389" i="5"/>
  <c r="P389" i="5"/>
  <c r="BI388" i="5"/>
  <c r="BH388" i="5"/>
  <c r="BG388" i="5"/>
  <c r="BF388" i="5"/>
  <c r="T388" i="5"/>
  <c r="R388" i="5"/>
  <c r="P388" i="5"/>
  <c r="BI387" i="5"/>
  <c r="BH387" i="5"/>
  <c r="BG387" i="5"/>
  <c r="BF387" i="5"/>
  <c r="T387" i="5"/>
  <c r="R387" i="5"/>
  <c r="P387" i="5"/>
  <c r="BI385" i="5"/>
  <c r="BH385" i="5"/>
  <c r="BG385" i="5"/>
  <c r="BF385" i="5"/>
  <c r="T385" i="5"/>
  <c r="R385" i="5"/>
  <c r="P385" i="5"/>
  <c r="BI383" i="5"/>
  <c r="BH383" i="5"/>
  <c r="BG383" i="5"/>
  <c r="BF383" i="5"/>
  <c r="T383" i="5"/>
  <c r="R383" i="5"/>
  <c r="P383" i="5"/>
  <c r="BI381" i="5"/>
  <c r="BH381" i="5"/>
  <c r="BG381" i="5"/>
  <c r="BF381" i="5"/>
  <c r="T381" i="5"/>
  <c r="R381" i="5"/>
  <c r="P381" i="5"/>
  <c r="BI378" i="5"/>
  <c r="BH378" i="5"/>
  <c r="BG378" i="5"/>
  <c r="BF378" i="5"/>
  <c r="T378" i="5"/>
  <c r="R378" i="5"/>
  <c r="P378" i="5"/>
  <c r="BI376" i="5"/>
  <c r="BH376" i="5"/>
  <c r="BG376" i="5"/>
  <c r="BF376" i="5"/>
  <c r="T376" i="5"/>
  <c r="R376" i="5"/>
  <c r="P376" i="5"/>
  <c r="BI373" i="5"/>
  <c r="BH373" i="5"/>
  <c r="BG373" i="5"/>
  <c r="BF373" i="5"/>
  <c r="T373" i="5"/>
  <c r="R373" i="5"/>
  <c r="P373" i="5"/>
  <c r="BI370" i="5"/>
  <c r="BH370" i="5"/>
  <c r="BG370" i="5"/>
  <c r="BF370" i="5"/>
  <c r="T370" i="5"/>
  <c r="R370" i="5"/>
  <c r="P370" i="5"/>
  <c r="BI368" i="5"/>
  <c r="BH368" i="5"/>
  <c r="BG368" i="5"/>
  <c r="BF368" i="5"/>
  <c r="T368" i="5"/>
  <c r="R368" i="5"/>
  <c r="P368" i="5"/>
  <c r="BI366" i="5"/>
  <c r="BH366" i="5"/>
  <c r="BG366" i="5"/>
  <c r="BF366" i="5"/>
  <c r="T366" i="5"/>
  <c r="R366" i="5"/>
  <c r="P366" i="5"/>
  <c r="BI364" i="5"/>
  <c r="BH364" i="5"/>
  <c r="BG364" i="5"/>
  <c r="BF364" i="5"/>
  <c r="T364" i="5"/>
  <c r="R364" i="5"/>
  <c r="P364" i="5"/>
  <c r="BI362" i="5"/>
  <c r="BH362" i="5"/>
  <c r="BG362" i="5"/>
  <c r="BF362" i="5"/>
  <c r="T362" i="5"/>
  <c r="R362" i="5"/>
  <c r="P362" i="5"/>
  <c r="BI360" i="5"/>
  <c r="BH360" i="5"/>
  <c r="BG360" i="5"/>
  <c r="BF360" i="5"/>
  <c r="T360" i="5"/>
  <c r="R360" i="5"/>
  <c r="P360" i="5"/>
  <c r="BI358" i="5"/>
  <c r="BH358" i="5"/>
  <c r="BG358" i="5"/>
  <c r="BF358" i="5"/>
  <c r="T358" i="5"/>
  <c r="R358" i="5"/>
  <c r="P358" i="5"/>
  <c r="BI357" i="5"/>
  <c r="BH357" i="5"/>
  <c r="BG357" i="5"/>
  <c r="BF357" i="5"/>
  <c r="T357" i="5"/>
  <c r="R357" i="5"/>
  <c r="P357" i="5"/>
  <c r="BI356" i="5"/>
  <c r="BH356" i="5"/>
  <c r="BG356" i="5"/>
  <c r="BF356" i="5"/>
  <c r="T356" i="5"/>
  <c r="R356" i="5"/>
  <c r="P356" i="5"/>
  <c r="BI354" i="5"/>
  <c r="BH354" i="5"/>
  <c r="BG354" i="5"/>
  <c r="BF354" i="5"/>
  <c r="T354" i="5"/>
  <c r="R354" i="5"/>
  <c r="P354" i="5"/>
  <c r="BI353" i="5"/>
  <c r="BH353" i="5"/>
  <c r="BG353" i="5"/>
  <c r="BF353" i="5"/>
  <c r="T353" i="5"/>
  <c r="R353" i="5"/>
  <c r="P353" i="5"/>
  <c r="BI351" i="5"/>
  <c r="BH351" i="5"/>
  <c r="BG351" i="5"/>
  <c r="BF351" i="5"/>
  <c r="T351" i="5"/>
  <c r="R351" i="5"/>
  <c r="P351" i="5"/>
  <c r="BI349" i="5"/>
  <c r="BH349" i="5"/>
  <c r="BG349" i="5"/>
  <c r="BF349" i="5"/>
  <c r="T349" i="5"/>
  <c r="R349" i="5"/>
  <c r="P349" i="5"/>
  <c r="BI348" i="5"/>
  <c r="BH348" i="5"/>
  <c r="BG348" i="5"/>
  <c r="BF348" i="5"/>
  <c r="T348" i="5"/>
  <c r="R348" i="5"/>
  <c r="P348" i="5"/>
  <c r="BI346" i="5"/>
  <c r="BH346" i="5"/>
  <c r="BG346" i="5"/>
  <c r="BF346" i="5"/>
  <c r="T346" i="5"/>
  <c r="R346" i="5"/>
  <c r="P346" i="5"/>
  <c r="BI344" i="5"/>
  <c r="BH344" i="5"/>
  <c r="BG344" i="5"/>
  <c r="BF344" i="5"/>
  <c r="T344" i="5"/>
  <c r="R344" i="5"/>
  <c r="P344" i="5"/>
  <c r="BI343" i="5"/>
  <c r="BH343" i="5"/>
  <c r="BG343" i="5"/>
  <c r="BF343" i="5"/>
  <c r="T343" i="5"/>
  <c r="R343" i="5"/>
  <c r="P343" i="5"/>
  <c r="BI341" i="5"/>
  <c r="BH341" i="5"/>
  <c r="BG341" i="5"/>
  <c r="BF341" i="5"/>
  <c r="T341" i="5"/>
  <c r="R341" i="5"/>
  <c r="P341" i="5"/>
  <c r="BI339" i="5"/>
  <c r="BH339" i="5"/>
  <c r="BG339" i="5"/>
  <c r="BF339" i="5"/>
  <c r="T339" i="5"/>
  <c r="R339" i="5"/>
  <c r="P339" i="5"/>
  <c r="BI337" i="5"/>
  <c r="BH337" i="5"/>
  <c r="BG337" i="5"/>
  <c r="BF337" i="5"/>
  <c r="T337" i="5"/>
  <c r="R337" i="5"/>
  <c r="P337" i="5"/>
  <c r="BI335" i="5"/>
  <c r="BH335" i="5"/>
  <c r="BG335" i="5"/>
  <c r="BF335" i="5"/>
  <c r="T335" i="5"/>
  <c r="R335" i="5"/>
  <c r="P335" i="5"/>
  <c r="BI331" i="5"/>
  <c r="BH331" i="5"/>
  <c r="BG331" i="5"/>
  <c r="BF331" i="5"/>
  <c r="T331" i="5"/>
  <c r="R331" i="5"/>
  <c r="P331" i="5"/>
  <c r="BI329" i="5"/>
  <c r="BH329" i="5"/>
  <c r="BG329" i="5"/>
  <c r="BF329" i="5"/>
  <c r="T329" i="5"/>
  <c r="R329" i="5"/>
  <c r="P329" i="5"/>
  <c r="BI327" i="5"/>
  <c r="BH327" i="5"/>
  <c r="BG327" i="5"/>
  <c r="BF327" i="5"/>
  <c r="T327" i="5"/>
  <c r="R327" i="5"/>
  <c r="P327" i="5"/>
  <c r="BI324" i="5"/>
  <c r="BH324" i="5"/>
  <c r="BG324" i="5"/>
  <c r="BF324" i="5"/>
  <c r="T324" i="5"/>
  <c r="R324" i="5"/>
  <c r="P324" i="5"/>
  <c r="BI322" i="5"/>
  <c r="BH322" i="5"/>
  <c r="BG322" i="5"/>
  <c r="BF322" i="5"/>
  <c r="T322" i="5"/>
  <c r="R322" i="5"/>
  <c r="P322" i="5"/>
  <c r="BI320" i="5"/>
  <c r="BH320" i="5"/>
  <c r="BG320" i="5"/>
  <c r="BF320" i="5"/>
  <c r="T320" i="5"/>
  <c r="R320" i="5"/>
  <c r="P320" i="5"/>
  <c r="BI318" i="5"/>
  <c r="BH318" i="5"/>
  <c r="BG318" i="5"/>
  <c r="BF318" i="5"/>
  <c r="T318" i="5"/>
  <c r="R318" i="5"/>
  <c r="P318" i="5"/>
  <c r="BI316" i="5"/>
  <c r="BH316" i="5"/>
  <c r="BG316" i="5"/>
  <c r="BF316" i="5"/>
  <c r="T316" i="5"/>
  <c r="R316" i="5"/>
  <c r="P316" i="5"/>
  <c r="BI314" i="5"/>
  <c r="BH314" i="5"/>
  <c r="BG314" i="5"/>
  <c r="BF314" i="5"/>
  <c r="T314" i="5"/>
  <c r="R314" i="5"/>
  <c r="P314" i="5"/>
  <c r="BI312" i="5"/>
  <c r="BH312" i="5"/>
  <c r="BG312" i="5"/>
  <c r="BF312" i="5"/>
  <c r="T312" i="5"/>
  <c r="R312" i="5"/>
  <c r="P312" i="5"/>
  <c r="BI309" i="5"/>
  <c r="BH309" i="5"/>
  <c r="BG309" i="5"/>
  <c r="BF309" i="5"/>
  <c r="T309" i="5"/>
  <c r="T308" i="5" s="1"/>
  <c r="R309" i="5"/>
  <c r="R308" i="5" s="1"/>
  <c r="P309" i="5"/>
  <c r="P308" i="5" s="1"/>
  <c r="BI307" i="5"/>
  <c r="BH307" i="5"/>
  <c r="BG307" i="5"/>
  <c r="BF307" i="5"/>
  <c r="T307" i="5"/>
  <c r="R307" i="5"/>
  <c r="P307" i="5"/>
  <c r="BI305" i="5"/>
  <c r="BH305" i="5"/>
  <c r="BG305" i="5"/>
  <c r="BF305" i="5"/>
  <c r="T305" i="5"/>
  <c r="R305" i="5"/>
  <c r="P305" i="5"/>
  <c r="BI304" i="5"/>
  <c r="BH304" i="5"/>
  <c r="BG304" i="5"/>
  <c r="BF304" i="5"/>
  <c r="T304" i="5"/>
  <c r="R304" i="5"/>
  <c r="P304" i="5"/>
  <c r="BI303" i="5"/>
  <c r="BH303" i="5"/>
  <c r="BG303" i="5"/>
  <c r="BF303" i="5"/>
  <c r="T303" i="5"/>
  <c r="R303" i="5"/>
  <c r="P303" i="5"/>
  <c r="BI301" i="5"/>
  <c r="BH301" i="5"/>
  <c r="BG301" i="5"/>
  <c r="BF301" i="5"/>
  <c r="T301" i="5"/>
  <c r="R301" i="5"/>
  <c r="P301" i="5"/>
  <c r="BI299" i="5"/>
  <c r="BH299" i="5"/>
  <c r="BG299" i="5"/>
  <c r="BF299" i="5"/>
  <c r="T299" i="5"/>
  <c r="R299" i="5"/>
  <c r="P299" i="5"/>
  <c r="BI298" i="5"/>
  <c r="BH298" i="5"/>
  <c r="BG298" i="5"/>
  <c r="BF298" i="5"/>
  <c r="T298" i="5"/>
  <c r="R298" i="5"/>
  <c r="P298" i="5"/>
  <c r="BI297" i="5"/>
  <c r="BH297" i="5"/>
  <c r="BG297" i="5"/>
  <c r="BF297" i="5"/>
  <c r="T297" i="5"/>
  <c r="R297" i="5"/>
  <c r="P297" i="5"/>
  <c r="BI296" i="5"/>
  <c r="BH296" i="5"/>
  <c r="BG296" i="5"/>
  <c r="BF296" i="5"/>
  <c r="T296" i="5"/>
  <c r="R296" i="5"/>
  <c r="P296" i="5"/>
  <c r="BI295" i="5"/>
  <c r="BH295" i="5"/>
  <c r="BG295" i="5"/>
  <c r="BF295" i="5"/>
  <c r="T295" i="5"/>
  <c r="R295" i="5"/>
  <c r="P295" i="5"/>
  <c r="BI294" i="5"/>
  <c r="BH294" i="5"/>
  <c r="BG294" i="5"/>
  <c r="BF294" i="5"/>
  <c r="T294" i="5"/>
  <c r="R294" i="5"/>
  <c r="P294" i="5"/>
  <c r="BI293" i="5"/>
  <c r="BH293" i="5"/>
  <c r="BG293" i="5"/>
  <c r="BF293" i="5"/>
  <c r="T293" i="5"/>
  <c r="R293" i="5"/>
  <c r="P293" i="5"/>
  <c r="BI287" i="5"/>
  <c r="BH287" i="5"/>
  <c r="BG287" i="5"/>
  <c r="BF287" i="5"/>
  <c r="T287" i="5"/>
  <c r="R287" i="5"/>
  <c r="P287" i="5"/>
  <c r="BI285" i="5"/>
  <c r="BH285" i="5"/>
  <c r="BG285" i="5"/>
  <c r="BF285" i="5"/>
  <c r="T285" i="5"/>
  <c r="R285" i="5"/>
  <c r="P285" i="5"/>
  <c r="BI279" i="5"/>
  <c r="BH279" i="5"/>
  <c r="BG279" i="5"/>
  <c r="BF279" i="5"/>
  <c r="T279" i="5"/>
  <c r="R279" i="5"/>
  <c r="P279" i="5"/>
  <c r="BI273" i="5"/>
  <c r="BH273" i="5"/>
  <c r="BG273" i="5"/>
  <c r="BF273" i="5"/>
  <c r="T273" i="5"/>
  <c r="R273" i="5"/>
  <c r="P273" i="5"/>
  <c r="BI272" i="5"/>
  <c r="BH272" i="5"/>
  <c r="BG272" i="5"/>
  <c r="BF272" i="5"/>
  <c r="T272" i="5"/>
  <c r="R272" i="5"/>
  <c r="P272" i="5"/>
  <c r="BI271" i="5"/>
  <c r="BH271" i="5"/>
  <c r="BG271" i="5"/>
  <c r="BF271" i="5"/>
  <c r="T271" i="5"/>
  <c r="R271" i="5"/>
  <c r="P271" i="5"/>
  <c r="BI269" i="5"/>
  <c r="BH269" i="5"/>
  <c r="BG269" i="5"/>
  <c r="BF269" i="5"/>
  <c r="T269" i="5"/>
  <c r="R269" i="5"/>
  <c r="P269" i="5"/>
  <c r="BI268" i="5"/>
  <c r="BH268" i="5"/>
  <c r="BG268" i="5"/>
  <c r="BF268" i="5"/>
  <c r="T268" i="5"/>
  <c r="R268" i="5"/>
  <c r="P268" i="5"/>
  <c r="BI266" i="5"/>
  <c r="BH266" i="5"/>
  <c r="BG266" i="5"/>
  <c r="BF266" i="5"/>
  <c r="T266" i="5"/>
  <c r="R266" i="5"/>
  <c r="P266" i="5"/>
  <c r="BI264" i="5"/>
  <c r="BH264" i="5"/>
  <c r="BG264" i="5"/>
  <c r="BF264" i="5"/>
  <c r="T264" i="5"/>
  <c r="R264" i="5"/>
  <c r="P264" i="5"/>
  <c r="BI263" i="5"/>
  <c r="BH263" i="5"/>
  <c r="BG263" i="5"/>
  <c r="BF263" i="5"/>
  <c r="T263" i="5"/>
  <c r="R263" i="5"/>
  <c r="P263" i="5"/>
  <c r="BI262" i="5"/>
  <c r="BH262" i="5"/>
  <c r="BG262" i="5"/>
  <c r="BF262" i="5"/>
  <c r="T262" i="5"/>
  <c r="R262" i="5"/>
  <c r="P262" i="5"/>
  <c r="BI261" i="5"/>
  <c r="BH261" i="5"/>
  <c r="BG261" i="5"/>
  <c r="BF261" i="5"/>
  <c r="T261" i="5"/>
  <c r="R261" i="5"/>
  <c r="P261" i="5"/>
  <c r="BI260" i="5"/>
  <c r="BH260" i="5"/>
  <c r="BG260" i="5"/>
  <c r="BF260" i="5"/>
  <c r="T260" i="5"/>
  <c r="R260" i="5"/>
  <c r="P260" i="5"/>
  <c r="BI259" i="5"/>
  <c r="BH259" i="5"/>
  <c r="BG259" i="5"/>
  <c r="BF259" i="5"/>
  <c r="T259" i="5"/>
  <c r="R259" i="5"/>
  <c r="P259" i="5"/>
  <c r="BI257" i="5"/>
  <c r="BH257" i="5"/>
  <c r="BG257" i="5"/>
  <c r="BF257" i="5"/>
  <c r="T257" i="5"/>
  <c r="R257" i="5"/>
  <c r="P257" i="5"/>
  <c r="BI256" i="5"/>
  <c r="BH256" i="5"/>
  <c r="BG256" i="5"/>
  <c r="BF256" i="5"/>
  <c r="T256" i="5"/>
  <c r="R256" i="5"/>
  <c r="P256" i="5"/>
  <c r="BI255" i="5"/>
  <c r="BH255" i="5"/>
  <c r="BG255" i="5"/>
  <c r="BF255" i="5"/>
  <c r="T255" i="5"/>
  <c r="R255" i="5"/>
  <c r="P255" i="5"/>
  <c r="BI253" i="5"/>
  <c r="BH253" i="5"/>
  <c r="BG253" i="5"/>
  <c r="BF253" i="5"/>
  <c r="T253" i="5"/>
  <c r="R253" i="5"/>
  <c r="P253" i="5"/>
  <c r="BI252" i="5"/>
  <c r="BH252" i="5"/>
  <c r="BG252" i="5"/>
  <c r="BF252" i="5"/>
  <c r="T252" i="5"/>
  <c r="R252" i="5"/>
  <c r="P252" i="5"/>
  <c r="BI251" i="5"/>
  <c r="BH251" i="5"/>
  <c r="BG251" i="5"/>
  <c r="BF251" i="5"/>
  <c r="T251" i="5"/>
  <c r="R251" i="5"/>
  <c r="P251" i="5"/>
  <c r="BI249" i="5"/>
  <c r="BH249" i="5"/>
  <c r="BG249" i="5"/>
  <c r="BF249" i="5"/>
  <c r="T249" i="5"/>
  <c r="R249" i="5"/>
  <c r="P249" i="5"/>
  <c r="BI248" i="5"/>
  <c r="BH248" i="5"/>
  <c r="BG248" i="5"/>
  <c r="BF248" i="5"/>
  <c r="T248" i="5"/>
  <c r="R248" i="5"/>
  <c r="P248" i="5"/>
  <c r="BI246" i="5"/>
  <c r="BH246" i="5"/>
  <c r="BG246" i="5"/>
  <c r="BF246" i="5"/>
  <c r="T246" i="5"/>
  <c r="R246" i="5"/>
  <c r="P246" i="5"/>
  <c r="BI245" i="5"/>
  <c r="BH245" i="5"/>
  <c r="BG245" i="5"/>
  <c r="BF245" i="5"/>
  <c r="T245" i="5"/>
  <c r="R245" i="5"/>
  <c r="P245" i="5"/>
  <c r="BI244" i="5"/>
  <c r="BH244" i="5"/>
  <c r="BG244" i="5"/>
  <c r="BF244" i="5"/>
  <c r="T244" i="5"/>
  <c r="R244" i="5"/>
  <c r="P244" i="5"/>
  <c r="BI243" i="5"/>
  <c r="BH243" i="5"/>
  <c r="BG243" i="5"/>
  <c r="BF243" i="5"/>
  <c r="T243" i="5"/>
  <c r="R243" i="5"/>
  <c r="P243" i="5"/>
  <c r="BI242" i="5"/>
  <c r="BH242" i="5"/>
  <c r="BG242" i="5"/>
  <c r="BF242" i="5"/>
  <c r="T242" i="5"/>
  <c r="R242" i="5"/>
  <c r="P242" i="5"/>
  <c r="BI241" i="5"/>
  <c r="BH241" i="5"/>
  <c r="BG241" i="5"/>
  <c r="BF241" i="5"/>
  <c r="T241" i="5"/>
  <c r="R241" i="5"/>
  <c r="P241" i="5"/>
  <c r="BI240" i="5"/>
  <c r="BH240" i="5"/>
  <c r="BG240" i="5"/>
  <c r="BF240" i="5"/>
  <c r="T240" i="5"/>
  <c r="R240" i="5"/>
  <c r="P240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6" i="5"/>
  <c r="BH236" i="5"/>
  <c r="BG236" i="5"/>
  <c r="BF236" i="5"/>
  <c r="T236" i="5"/>
  <c r="R236" i="5"/>
  <c r="P236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0" i="5"/>
  <c r="BH220" i="5"/>
  <c r="BG220" i="5"/>
  <c r="BF220" i="5"/>
  <c r="T220" i="5"/>
  <c r="R220" i="5"/>
  <c r="P220" i="5"/>
  <c r="BI217" i="5"/>
  <c r="BH217" i="5"/>
  <c r="BG217" i="5"/>
  <c r="BF217" i="5"/>
  <c r="T217" i="5"/>
  <c r="R217" i="5"/>
  <c r="P217" i="5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J129" i="5"/>
  <c r="F129" i="5"/>
  <c r="F127" i="5"/>
  <c r="E125" i="5"/>
  <c r="J91" i="5"/>
  <c r="F91" i="5"/>
  <c r="F89" i="5"/>
  <c r="E87" i="5"/>
  <c r="J24" i="5"/>
  <c r="E24" i="5"/>
  <c r="J92" i="5" s="1"/>
  <c r="J23" i="5"/>
  <c r="J18" i="5"/>
  <c r="E18" i="5"/>
  <c r="F130" i="5" s="1"/>
  <c r="J17" i="5"/>
  <c r="J12" i="5"/>
  <c r="J127" i="5"/>
  <c r="E7" i="5"/>
  <c r="E85" i="5" s="1"/>
  <c r="J39" i="4"/>
  <c r="J38" i="4"/>
  <c r="AY98" i="1" s="1"/>
  <c r="J37" i="4"/>
  <c r="AX98" i="1" s="1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J119" i="4"/>
  <c r="F119" i="4"/>
  <c r="F117" i="4"/>
  <c r="E115" i="4"/>
  <c r="J93" i="4"/>
  <c r="F93" i="4"/>
  <c r="F91" i="4"/>
  <c r="E89" i="4"/>
  <c r="J26" i="4"/>
  <c r="E26" i="4"/>
  <c r="J120" i="4" s="1"/>
  <c r="J25" i="4"/>
  <c r="J20" i="4"/>
  <c r="E20" i="4"/>
  <c r="F94" i="4" s="1"/>
  <c r="J19" i="4"/>
  <c r="J14" i="4"/>
  <c r="J91" i="4" s="1"/>
  <c r="E7" i="4"/>
  <c r="E85" i="4" s="1"/>
  <c r="J39" i="3"/>
  <c r="J38" i="3"/>
  <c r="AY97" i="1" s="1"/>
  <c r="J37" i="3"/>
  <c r="AX97" i="1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J119" i="3"/>
  <c r="F119" i="3"/>
  <c r="F117" i="3"/>
  <c r="E115" i="3"/>
  <c r="J93" i="3"/>
  <c r="F93" i="3"/>
  <c r="F91" i="3"/>
  <c r="E89" i="3"/>
  <c r="J26" i="3"/>
  <c r="E26" i="3"/>
  <c r="J120" i="3"/>
  <c r="J25" i="3"/>
  <c r="J20" i="3"/>
  <c r="E20" i="3"/>
  <c r="F94" i="3"/>
  <c r="J19" i="3"/>
  <c r="J14" i="3"/>
  <c r="J117" i="3" s="1"/>
  <c r="E7" i="3"/>
  <c r="E85" i="3" s="1"/>
  <c r="J37" i="2"/>
  <c r="J36" i="2"/>
  <c r="AY96" i="1"/>
  <c r="J35" i="2"/>
  <c r="AX96" i="1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19" i="2"/>
  <c r="BH519" i="2"/>
  <c r="BG519" i="2"/>
  <c r="BF519" i="2"/>
  <c r="T519" i="2"/>
  <c r="R519" i="2"/>
  <c r="P519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T488" i="2"/>
  <c r="R489" i="2"/>
  <c r="R488" i="2"/>
  <c r="P489" i="2"/>
  <c r="P488" i="2" s="1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68" i="2"/>
  <c r="BH468" i="2"/>
  <c r="BG468" i="2"/>
  <c r="BF468" i="2"/>
  <c r="T468" i="2"/>
  <c r="R468" i="2"/>
  <c r="P468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3" i="2"/>
  <c r="BH443" i="2"/>
  <c r="BG443" i="2"/>
  <c r="BF443" i="2"/>
  <c r="T443" i="2"/>
  <c r="T442" i="2"/>
  <c r="R443" i="2"/>
  <c r="R442" i="2"/>
  <c r="P443" i="2"/>
  <c r="P442" i="2" s="1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T350" i="2" s="1"/>
  <c r="R351" i="2"/>
  <c r="R350" i="2"/>
  <c r="P351" i="2"/>
  <c r="P350" i="2" s="1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1" i="2"/>
  <c r="BH141" i="2"/>
  <c r="BG141" i="2"/>
  <c r="BF141" i="2"/>
  <c r="T141" i="2"/>
  <c r="R141" i="2"/>
  <c r="P141" i="2"/>
  <c r="J134" i="2"/>
  <c r="F134" i="2"/>
  <c r="F132" i="2"/>
  <c r="E130" i="2"/>
  <c r="J91" i="2"/>
  <c r="F91" i="2"/>
  <c r="F89" i="2"/>
  <c r="E87" i="2"/>
  <c r="J24" i="2"/>
  <c r="E24" i="2"/>
  <c r="J135" i="2" s="1"/>
  <c r="J23" i="2"/>
  <c r="J18" i="2"/>
  <c r="E18" i="2"/>
  <c r="F92" i="2" s="1"/>
  <c r="J17" i="2"/>
  <c r="J12" i="2"/>
  <c r="J132" i="2"/>
  <c r="E7" i="2"/>
  <c r="E128" i="2" s="1"/>
  <c r="L90" i="1"/>
  <c r="AM90" i="1"/>
  <c r="AM89" i="1"/>
  <c r="L89" i="1"/>
  <c r="AM87" i="1"/>
  <c r="L87" i="1"/>
  <c r="L85" i="1"/>
  <c r="L84" i="1"/>
  <c r="J135" i="9"/>
  <c r="BK133" i="9"/>
  <c r="J124" i="9"/>
  <c r="BK182" i="8"/>
  <c r="J180" i="8"/>
  <c r="BK179" i="8"/>
  <c r="BK173" i="8"/>
  <c r="BK172" i="8"/>
  <c r="BK171" i="8"/>
  <c r="BK161" i="8"/>
  <c r="BK154" i="8"/>
  <c r="J150" i="8"/>
  <c r="J148" i="8"/>
  <c r="BK147" i="8"/>
  <c r="J145" i="8"/>
  <c r="BK143" i="8"/>
  <c r="J142" i="8"/>
  <c r="BK140" i="8"/>
  <c r="BK135" i="8"/>
  <c r="BK134" i="8"/>
  <c r="J131" i="8"/>
  <c r="BK130" i="8"/>
  <c r="BK129" i="8"/>
  <c r="BK149" i="7"/>
  <c r="BK148" i="7"/>
  <c r="J146" i="7"/>
  <c r="J143" i="7"/>
  <c r="J142" i="7"/>
  <c r="BK141" i="7"/>
  <c r="J140" i="7"/>
  <c r="BK138" i="7"/>
  <c r="J137" i="7"/>
  <c r="BK134" i="7"/>
  <c r="J133" i="7"/>
  <c r="J132" i="7"/>
  <c r="BK131" i="7"/>
  <c r="BK130" i="7"/>
  <c r="J129" i="7"/>
  <c r="BK128" i="7"/>
  <c r="BK150" i="6"/>
  <c r="J148" i="6"/>
  <c r="J143" i="6"/>
  <c r="J142" i="6"/>
  <c r="BK137" i="6"/>
  <c r="BK136" i="6"/>
  <c r="J135" i="6"/>
  <c r="J132" i="6"/>
  <c r="J129" i="6"/>
  <c r="BK128" i="6"/>
  <c r="J127" i="6"/>
  <c r="BK125" i="6"/>
  <c r="BK499" i="5"/>
  <c r="J494" i="5"/>
  <c r="BK492" i="5"/>
  <c r="BK491" i="5"/>
  <c r="BK489" i="5"/>
  <c r="BK487" i="5"/>
  <c r="J486" i="5"/>
  <c r="J484" i="5"/>
  <c r="J483" i="5"/>
  <c r="BK473" i="5"/>
  <c r="J471" i="5"/>
  <c r="J463" i="5"/>
  <c r="J454" i="5"/>
  <c r="J442" i="5"/>
  <c r="J438" i="5"/>
  <c r="BK418" i="5"/>
  <c r="J415" i="5"/>
  <c r="BK413" i="5"/>
  <c r="BK411" i="5"/>
  <c r="BK405" i="5"/>
  <c r="BK402" i="5"/>
  <c r="BK401" i="5"/>
  <c r="J400" i="5"/>
  <c r="J397" i="5"/>
  <c r="BK396" i="5"/>
  <c r="J392" i="5"/>
  <c r="J391" i="5"/>
  <c r="J389" i="5"/>
  <c r="J385" i="5"/>
  <c r="BK383" i="5"/>
  <c r="BK378" i="5"/>
  <c r="BK376" i="5"/>
  <c r="BK373" i="5"/>
  <c r="BK370" i="5"/>
  <c r="BK368" i="5"/>
  <c r="J362" i="5"/>
  <c r="J360" i="5"/>
  <c r="J358" i="5"/>
  <c r="BK357" i="5"/>
  <c r="BK356" i="5"/>
  <c r="J354" i="5"/>
  <c r="BK353" i="5"/>
  <c r="BK349" i="5"/>
  <c r="BK341" i="5"/>
  <c r="BK335" i="5"/>
  <c r="BK331" i="5"/>
  <c r="J324" i="5"/>
  <c r="J322" i="5"/>
  <c r="J318" i="5"/>
  <c r="J309" i="5"/>
  <c r="BK305" i="5"/>
  <c r="BK304" i="5"/>
  <c r="J296" i="5"/>
  <c r="J294" i="5"/>
  <c r="BK293" i="5"/>
  <c r="J279" i="5"/>
  <c r="J272" i="5"/>
  <c r="BK271" i="5"/>
  <c r="BK268" i="5"/>
  <c r="J263" i="5"/>
  <c r="BK261" i="5"/>
  <c r="J260" i="5"/>
  <c r="BK259" i="5"/>
  <c r="J257" i="5"/>
  <c r="J256" i="5"/>
  <c r="J252" i="5"/>
  <c r="BK244" i="5"/>
  <c r="BK240" i="5"/>
  <c r="BK223" i="5"/>
  <c r="J217" i="5"/>
  <c r="BK203" i="5"/>
  <c r="BK197" i="5"/>
  <c r="J195" i="5"/>
  <c r="J193" i="5"/>
  <c r="J191" i="5"/>
  <c r="J188" i="5"/>
  <c r="J180" i="5"/>
  <c r="BK177" i="5"/>
  <c r="J175" i="5"/>
  <c r="BK170" i="5"/>
  <c r="BK168" i="5"/>
  <c r="J166" i="5"/>
  <c r="BK160" i="5"/>
  <c r="BK155" i="5"/>
  <c r="BK153" i="5"/>
  <c r="J143" i="5"/>
  <c r="BK150" i="4"/>
  <c r="J146" i="4"/>
  <c r="J144" i="4"/>
  <c r="J143" i="4"/>
  <c r="BK141" i="4"/>
  <c r="BK137" i="4"/>
  <c r="J136" i="4"/>
  <c r="BK135" i="4"/>
  <c r="BK134" i="4"/>
  <c r="BK133" i="4"/>
  <c r="BK132" i="4"/>
  <c r="BK131" i="4"/>
  <c r="J130" i="4"/>
  <c r="BK129" i="4"/>
  <c r="J126" i="4"/>
  <c r="J125" i="4"/>
  <c r="J148" i="3"/>
  <c r="J146" i="3"/>
  <c r="BK144" i="3"/>
  <c r="J137" i="3"/>
  <c r="J136" i="3"/>
  <c r="BK134" i="3"/>
  <c r="J131" i="3"/>
  <c r="BK130" i="3"/>
  <c r="BK128" i="3"/>
  <c r="BK127" i="3"/>
  <c r="BK519" i="2"/>
  <c r="J517" i="2"/>
  <c r="J508" i="2"/>
  <c r="BK505" i="2"/>
  <c r="BK492" i="2"/>
  <c r="J491" i="2"/>
  <c r="J489" i="2"/>
  <c r="J487" i="2"/>
  <c r="J486" i="2"/>
  <c r="BK476" i="2"/>
  <c r="J468" i="2"/>
  <c r="BK459" i="2"/>
  <c r="BK457" i="2"/>
  <c r="J453" i="2"/>
  <c r="J448" i="2"/>
  <c r="J447" i="2"/>
  <c r="J443" i="2"/>
  <c r="BK441" i="2"/>
  <c r="J439" i="2"/>
  <c r="J435" i="2"/>
  <c r="BK433" i="2"/>
  <c r="J431" i="2"/>
  <c r="BK428" i="2"/>
  <c r="J423" i="2"/>
  <c r="BK419" i="2"/>
  <c r="BK417" i="2"/>
  <c r="J415" i="2"/>
  <c r="J413" i="2"/>
  <c r="BK411" i="2"/>
  <c r="BK409" i="2"/>
  <c r="J408" i="2"/>
  <c r="J407" i="2"/>
  <c r="J403" i="2"/>
  <c r="BK399" i="2"/>
  <c r="BK398" i="2"/>
  <c r="BK394" i="2"/>
  <c r="J393" i="2"/>
  <c r="J391" i="2"/>
  <c r="J389" i="2"/>
  <c r="BK387" i="2"/>
  <c r="J387" i="2"/>
  <c r="BK385" i="2"/>
  <c r="J385" i="2"/>
  <c r="BK381" i="2"/>
  <c r="J381" i="2"/>
  <c r="BK379" i="2"/>
  <c r="J379" i="2"/>
  <c r="J377" i="2"/>
  <c r="BK374" i="2"/>
  <c r="J370" i="2"/>
  <c r="BK364" i="2"/>
  <c r="J361" i="2"/>
  <c r="J357" i="2"/>
  <c r="J355" i="2"/>
  <c r="BK354" i="2"/>
  <c r="J351" i="2"/>
  <c r="J346" i="2"/>
  <c r="J343" i="2"/>
  <c r="BK341" i="2"/>
  <c r="J339" i="2"/>
  <c r="BK337" i="2"/>
  <c r="BK333" i="2"/>
  <c r="BK330" i="2"/>
  <c r="J329" i="2"/>
  <c r="BK326" i="2"/>
  <c r="BK323" i="2"/>
  <c r="BK321" i="2"/>
  <c r="J319" i="2"/>
  <c r="BK317" i="2"/>
  <c r="BK314" i="2"/>
  <c r="BK313" i="2"/>
  <c r="J311" i="2"/>
  <c r="BK310" i="2"/>
  <c r="BK307" i="2"/>
  <c r="BK294" i="2"/>
  <c r="J293" i="2"/>
  <c r="J290" i="2"/>
  <c r="J287" i="2"/>
  <c r="BK283" i="2"/>
  <c r="J280" i="2"/>
  <c r="BK274" i="2"/>
  <c r="J272" i="2"/>
  <c r="J263" i="2"/>
  <c r="J261" i="2"/>
  <c r="BK259" i="2"/>
  <c r="BK246" i="2"/>
  <c r="BK244" i="2"/>
  <c r="BK242" i="2"/>
  <c r="BK240" i="2"/>
  <c r="BK236" i="2"/>
  <c r="BK234" i="2"/>
  <c r="J233" i="2"/>
  <c r="BK231" i="2"/>
  <c r="BK224" i="2"/>
  <c r="J221" i="2"/>
  <c r="J219" i="2"/>
  <c r="BK214" i="2"/>
  <c r="BK209" i="2"/>
  <c r="J207" i="2"/>
  <c r="J205" i="2"/>
  <c r="BK200" i="2"/>
  <c r="J197" i="2"/>
  <c r="BK195" i="2"/>
  <c r="BK191" i="2"/>
  <c r="J187" i="2"/>
  <c r="J185" i="2"/>
  <c r="J183" i="2"/>
  <c r="BK137" i="9"/>
  <c r="BK124" i="9"/>
  <c r="J185" i="8"/>
  <c r="BK180" i="8"/>
  <c r="J177" i="8"/>
  <c r="BK176" i="8"/>
  <c r="J173" i="8"/>
  <c r="J172" i="8"/>
  <c r="J171" i="8"/>
  <c r="J167" i="8"/>
  <c r="BK158" i="8"/>
  <c r="BK155" i="8"/>
  <c r="J154" i="8"/>
  <c r="BK145" i="8"/>
  <c r="J143" i="8"/>
  <c r="BK142" i="8"/>
  <c r="J132" i="8"/>
  <c r="J129" i="8"/>
  <c r="BK128" i="8"/>
  <c r="J127" i="8"/>
  <c r="BK150" i="7"/>
  <c r="BK146" i="7"/>
  <c r="BK145" i="7"/>
  <c r="BK136" i="7"/>
  <c r="J134" i="7"/>
  <c r="J131" i="7"/>
  <c r="J130" i="7"/>
  <c r="BK127" i="7"/>
  <c r="BK126" i="7"/>
  <c r="BK148" i="6"/>
  <c r="J146" i="6"/>
  <c r="BK145" i="6"/>
  <c r="BK143" i="6"/>
  <c r="BK142" i="6"/>
  <c r="BK139" i="6"/>
  <c r="BK138" i="6"/>
  <c r="BK132" i="6"/>
  <c r="BK131" i="6"/>
  <c r="BK130" i="6"/>
  <c r="BK126" i="6"/>
  <c r="J125" i="6"/>
  <c r="J499" i="5"/>
  <c r="J496" i="5"/>
  <c r="J495" i="5"/>
  <c r="J492" i="5"/>
  <c r="BK488" i="5"/>
  <c r="J479" i="5"/>
  <c r="J469" i="5"/>
  <c r="BK468" i="5"/>
  <c r="J466" i="5"/>
  <c r="J465" i="5"/>
  <c r="BK464" i="5"/>
  <c r="BK463" i="5"/>
  <c r="BK455" i="5"/>
  <c r="BK442" i="5"/>
  <c r="J434" i="5"/>
  <c r="J426" i="5"/>
  <c r="J422" i="5"/>
  <c r="BK415" i="5"/>
  <c r="J411" i="5"/>
  <c r="J410" i="5"/>
  <c r="BK409" i="5"/>
  <c r="J408" i="5"/>
  <c r="J406" i="5"/>
  <c r="J404" i="5"/>
  <c r="J403" i="5"/>
  <c r="BK400" i="5"/>
  <c r="J399" i="5"/>
  <c r="J398" i="5"/>
  <c r="BK397" i="5"/>
  <c r="J396" i="5"/>
  <c r="J394" i="5"/>
  <c r="BK392" i="5"/>
  <c r="J390" i="5"/>
  <c r="BK388" i="5"/>
  <c r="BK387" i="5"/>
  <c r="BK385" i="5"/>
  <c r="J381" i="5"/>
  <c r="J376" i="5"/>
  <c r="J364" i="5"/>
  <c r="BK362" i="5"/>
  <c r="BK354" i="5"/>
  <c r="BK351" i="5"/>
  <c r="J346" i="5"/>
  <c r="J344" i="5"/>
  <c r="BK343" i="5"/>
  <c r="J337" i="5"/>
  <c r="J331" i="5"/>
  <c r="J329" i="5"/>
  <c r="BK322" i="5"/>
  <c r="BK320" i="5"/>
  <c r="BK318" i="5"/>
  <c r="J316" i="5"/>
  <c r="BK314" i="5"/>
  <c r="J312" i="5"/>
  <c r="J307" i="5"/>
  <c r="J303" i="5"/>
  <c r="J299" i="5"/>
  <c r="BK298" i="5"/>
  <c r="BK297" i="5"/>
  <c r="BK296" i="5"/>
  <c r="BK295" i="5"/>
  <c r="BK294" i="5"/>
  <c r="J293" i="5"/>
  <c r="BK287" i="5"/>
  <c r="BK285" i="5"/>
  <c r="J271" i="5"/>
  <c r="BK269" i="5"/>
  <c r="J268" i="5"/>
  <c r="J266" i="5"/>
  <c r="BK264" i="5"/>
  <c r="BK252" i="5"/>
  <c r="BK251" i="5"/>
  <c r="J249" i="5"/>
  <c r="J248" i="5"/>
  <c r="J246" i="5"/>
  <c r="BK243" i="5"/>
  <c r="J242" i="5"/>
  <c r="BK241" i="5"/>
  <c r="J238" i="5"/>
  <c r="BK236" i="5"/>
  <c r="BK224" i="5"/>
  <c r="J223" i="5"/>
  <c r="J220" i="5"/>
  <c r="BK215" i="5"/>
  <c r="J213" i="5"/>
  <c r="BK209" i="5"/>
  <c r="BK207" i="5"/>
  <c r="BK205" i="5"/>
  <c r="J203" i="5"/>
  <c r="BK201" i="5"/>
  <c r="J199" i="5"/>
  <c r="J197" i="5"/>
  <c r="J186" i="5"/>
  <c r="BK182" i="5"/>
  <c r="J177" i="5"/>
  <c r="J170" i="5"/>
  <c r="BK164" i="5"/>
  <c r="J162" i="5"/>
  <c r="J160" i="5"/>
  <c r="J153" i="5"/>
  <c r="BK151" i="5"/>
  <c r="J149" i="5"/>
  <c r="J139" i="5"/>
  <c r="BK136" i="5"/>
  <c r="J150" i="4"/>
  <c r="BK149" i="4"/>
  <c r="BK140" i="4"/>
  <c r="J133" i="4"/>
  <c r="J131" i="4"/>
  <c r="BK128" i="4"/>
  <c r="J127" i="4"/>
  <c r="BK148" i="3"/>
  <c r="J147" i="3"/>
  <c r="J143" i="3"/>
  <c r="BK142" i="3"/>
  <c r="J141" i="3"/>
  <c r="J140" i="3"/>
  <c r="BK139" i="3"/>
  <c r="J127" i="3"/>
  <c r="BK126" i="3"/>
  <c r="J526" i="2"/>
  <c r="J524" i="2"/>
  <c r="BK521" i="2"/>
  <c r="BK516" i="2"/>
  <c r="BK514" i="2"/>
  <c r="J512" i="2"/>
  <c r="J509" i="2"/>
  <c r="J505" i="2"/>
  <c r="BK497" i="2"/>
  <c r="J495" i="2"/>
  <c r="J492" i="2"/>
  <c r="BK485" i="2"/>
  <c r="BK475" i="2"/>
  <c r="BK468" i="2"/>
  <c r="J457" i="2"/>
  <c r="J455" i="2"/>
  <c r="J451" i="2"/>
  <c r="J449" i="2"/>
  <c r="BK448" i="2"/>
  <c r="BK443" i="2"/>
  <c r="J440" i="2"/>
  <c r="BK438" i="2"/>
  <c r="BK437" i="2"/>
  <c r="BK431" i="2"/>
  <c r="J428" i="2"/>
  <c r="BK426" i="2"/>
  <c r="BK420" i="2"/>
  <c r="J417" i="2"/>
  <c r="BK413" i="2"/>
  <c r="J409" i="2"/>
  <c r="BK408" i="2"/>
  <c r="J406" i="2"/>
  <c r="J404" i="2"/>
  <c r="BK401" i="2"/>
  <c r="J398" i="2"/>
  <c r="J396" i="2"/>
  <c r="J394" i="2"/>
  <c r="BK391" i="2"/>
  <c r="J374" i="2"/>
  <c r="J372" i="2"/>
  <c r="BK370" i="2"/>
  <c r="J368" i="2"/>
  <c r="BK366" i="2"/>
  <c r="J364" i="2"/>
  <c r="J363" i="2"/>
  <c r="J359" i="2"/>
  <c r="BK357" i="2"/>
  <c r="BK355" i="2"/>
  <c r="J354" i="2"/>
  <c r="J349" i="2"/>
  <c r="BK347" i="2"/>
  <c r="BK345" i="2"/>
  <c r="BK342" i="2"/>
  <c r="J337" i="2"/>
  <c r="J335" i="2"/>
  <c r="J333" i="2"/>
  <c r="J332" i="2"/>
  <c r="J330" i="2"/>
  <c r="BK329" i="2"/>
  <c r="J328" i="2"/>
  <c r="BK324" i="2"/>
  <c r="J323" i="2"/>
  <c r="J322" i="2"/>
  <c r="J318" i="2"/>
  <c r="BK315" i="2"/>
  <c r="J313" i="2"/>
  <c r="J307" i="2"/>
  <c r="J305" i="2"/>
  <c r="BK290" i="2"/>
  <c r="BK285" i="2"/>
  <c r="J283" i="2"/>
  <c r="BK280" i="2"/>
  <c r="J278" i="2"/>
  <c r="BK270" i="2"/>
  <c r="J268" i="2"/>
  <c r="J266" i="2"/>
  <c r="BK261" i="2"/>
  <c r="J259" i="2"/>
  <c r="BK257" i="2"/>
  <c r="BK249" i="2"/>
  <c r="J244" i="2"/>
  <c r="J240" i="2"/>
  <c r="J238" i="2"/>
  <c r="BK237" i="2"/>
  <c r="J229" i="2"/>
  <c r="BK221" i="2"/>
  <c r="BK210" i="2"/>
  <c r="J209" i="2"/>
  <c r="BK205" i="2"/>
  <c r="J203" i="2"/>
  <c r="J200" i="2"/>
  <c r="BK197" i="2"/>
  <c r="J195" i="2"/>
  <c r="BK193" i="2"/>
  <c r="BK189" i="2"/>
  <c r="BK185" i="2"/>
  <c r="J181" i="2"/>
  <c r="BK180" i="2"/>
  <c r="J178" i="2"/>
  <c r="J176" i="2"/>
  <c r="J175" i="2"/>
  <c r="BK174" i="2"/>
  <c r="BK173" i="2"/>
  <c r="BK172" i="2"/>
  <c r="BK171" i="2"/>
  <c r="BK169" i="2"/>
  <c r="J168" i="2"/>
  <c r="J167" i="2"/>
  <c r="J165" i="2"/>
  <c r="BK163" i="2"/>
  <c r="BK162" i="2"/>
  <c r="BK159" i="2"/>
  <c r="J156" i="2"/>
  <c r="J154" i="2"/>
  <c r="J152" i="2"/>
  <c r="J151" i="2"/>
  <c r="BK150" i="2"/>
  <c r="J149" i="2"/>
  <c r="BK148" i="2"/>
  <c r="J147" i="2"/>
  <c r="BK141" i="2"/>
  <c r="AS99" i="1"/>
  <c r="AS95" i="1"/>
  <c r="J34" i="9"/>
  <c r="BK185" i="8"/>
  <c r="BK183" i="8"/>
  <c r="J179" i="8"/>
  <c r="J176" i="8"/>
  <c r="BK167" i="8"/>
  <c r="J165" i="8"/>
  <c r="J161" i="8"/>
  <c r="BK159" i="8"/>
  <c r="BK150" i="8"/>
  <c r="BK148" i="8"/>
  <c r="J140" i="8"/>
  <c r="BK138" i="8"/>
  <c r="J135" i="8"/>
  <c r="BK131" i="8"/>
  <c r="J128" i="8"/>
  <c r="BK127" i="8"/>
  <c r="J150" i="7"/>
  <c r="BK139" i="7"/>
  <c r="BK137" i="7"/>
  <c r="BK135" i="7"/>
  <c r="BK133" i="7"/>
  <c r="BK132" i="7"/>
  <c r="BK129" i="7"/>
  <c r="J127" i="7"/>
  <c r="J126" i="7"/>
  <c r="BK125" i="7"/>
  <c r="J150" i="6"/>
  <c r="J149" i="6"/>
  <c r="J145" i="6"/>
  <c r="BK144" i="6"/>
  <c r="J141" i="6"/>
  <c r="J139" i="6"/>
  <c r="J137" i="6"/>
  <c r="J134" i="6"/>
  <c r="J133" i="6"/>
  <c r="J130" i="6"/>
  <c r="BK129" i="6"/>
  <c r="J126" i="6"/>
  <c r="BK513" i="5"/>
  <c r="J513" i="5"/>
  <c r="BK510" i="5"/>
  <c r="J510" i="5"/>
  <c r="BK506" i="5"/>
  <c r="J506" i="5"/>
  <c r="BK500" i="5"/>
  <c r="J498" i="5"/>
  <c r="J497" i="5"/>
  <c r="BK496" i="5"/>
  <c r="J491" i="5"/>
  <c r="J490" i="5"/>
  <c r="J489" i="5"/>
  <c r="J487" i="5"/>
  <c r="BK485" i="5"/>
  <c r="BK484" i="5"/>
  <c r="BK483" i="5"/>
  <c r="BK471" i="5"/>
  <c r="J455" i="5"/>
  <c r="BK454" i="5"/>
  <c r="BK446" i="5"/>
  <c r="BK426" i="5"/>
  <c r="J424" i="5"/>
  <c r="BK420" i="5"/>
  <c r="J413" i="5"/>
  <c r="BK410" i="5"/>
  <c r="J409" i="5"/>
  <c r="BK408" i="5"/>
  <c r="J407" i="5"/>
  <c r="BK406" i="5"/>
  <c r="J405" i="5"/>
  <c r="BK404" i="5"/>
  <c r="BK399" i="5"/>
  <c r="BK394" i="5"/>
  <c r="BK390" i="5"/>
  <c r="J388" i="5"/>
  <c r="J387" i="5"/>
  <c r="J378" i="5"/>
  <c r="J368" i="5"/>
  <c r="J366" i="5"/>
  <c r="BK348" i="5"/>
  <c r="BK346" i="5"/>
  <c r="J343" i="5"/>
  <c r="J341" i="5"/>
  <c r="J339" i="5"/>
  <c r="BK329" i="5"/>
  <c r="J327" i="5"/>
  <c r="BK324" i="5"/>
  <c r="BK316" i="5"/>
  <c r="BK309" i="5"/>
  <c r="J305" i="5"/>
  <c r="J301" i="5"/>
  <c r="J298" i="5"/>
  <c r="J295" i="5"/>
  <c r="J287" i="5"/>
  <c r="J285" i="5"/>
  <c r="BK273" i="5"/>
  <c r="J269" i="5"/>
  <c r="BK262" i="5"/>
  <c r="BK260" i="5"/>
  <c r="J259" i="5"/>
  <c r="BK255" i="5"/>
  <c r="BK253" i="5"/>
  <c r="J251" i="5"/>
  <c r="BK248" i="5"/>
  <c r="BK246" i="5"/>
  <c r="BK245" i="5"/>
  <c r="J244" i="5"/>
  <c r="J243" i="5"/>
  <c r="J240" i="5"/>
  <c r="J239" i="5"/>
  <c r="BK238" i="5"/>
  <c r="J236" i="5"/>
  <c r="J224" i="5"/>
  <c r="J205" i="5"/>
  <c r="J201" i="5"/>
  <c r="BK193" i="5"/>
  <c r="BK188" i="5"/>
  <c r="BK186" i="5"/>
  <c r="J184" i="5"/>
  <c r="J168" i="5"/>
  <c r="J145" i="5"/>
  <c r="BK142" i="5"/>
  <c r="BK139" i="5"/>
  <c r="BK151" i="4"/>
  <c r="J147" i="4"/>
  <c r="BK146" i="4"/>
  <c r="J142" i="4"/>
  <c r="J139" i="4"/>
  <c r="BK138" i="4"/>
  <c r="J132" i="4"/>
  <c r="BK130" i="4"/>
  <c r="J129" i="4"/>
  <c r="J128" i="4"/>
  <c r="BK125" i="4"/>
  <c r="BK147" i="3"/>
  <c r="BK143" i="3"/>
  <c r="J142" i="3"/>
  <c r="BK141" i="3"/>
  <c r="BK140" i="3"/>
  <c r="J139" i="3"/>
  <c r="J135" i="3"/>
  <c r="J134" i="3"/>
  <c r="J133" i="3"/>
  <c r="BK132" i="3"/>
  <c r="BK131" i="3"/>
  <c r="J130" i="3"/>
  <c r="BK129" i="3"/>
  <c r="J128" i="3"/>
  <c r="J125" i="3"/>
  <c r="BK530" i="2"/>
  <c r="J530" i="2"/>
  <c r="BK529" i="2"/>
  <c r="J529" i="2"/>
  <c r="BK527" i="2"/>
  <c r="J527" i="2"/>
  <c r="BK526" i="2"/>
  <c r="BK522" i="2"/>
  <c r="J521" i="2"/>
  <c r="BK518" i="2"/>
  <c r="BK517" i="2"/>
  <c r="J516" i="2"/>
  <c r="BK515" i="2"/>
  <c r="J514" i="2"/>
  <c r="BK512" i="2"/>
  <c r="BK508" i="2"/>
  <c r="BK504" i="2"/>
  <c r="J497" i="2"/>
  <c r="BK495" i="2"/>
  <c r="BK491" i="2"/>
  <c r="BK489" i="2"/>
  <c r="BK487" i="2"/>
  <c r="BK486" i="2"/>
  <c r="J485" i="2"/>
  <c r="J476" i="2"/>
  <c r="J475" i="2"/>
  <c r="J459" i="2"/>
  <c r="BK455" i="2"/>
  <c r="BK453" i="2"/>
  <c r="BK451" i="2"/>
  <c r="BK449" i="2"/>
  <c r="BK447" i="2"/>
  <c r="J441" i="2"/>
  <c r="BK440" i="2"/>
  <c r="BK439" i="2"/>
  <c r="J438" i="2"/>
  <c r="J437" i="2"/>
  <c r="BK435" i="2"/>
  <c r="J433" i="2"/>
  <c r="J426" i="2"/>
  <c r="BK423" i="2"/>
  <c r="J420" i="2"/>
  <c r="J419" i="2"/>
  <c r="BK415" i="2"/>
  <c r="J411" i="2"/>
  <c r="BK407" i="2"/>
  <c r="BK406" i="2"/>
  <c r="BK404" i="2"/>
  <c r="BK403" i="2"/>
  <c r="J401" i="2"/>
  <c r="J399" i="2"/>
  <c r="BK396" i="2"/>
  <c r="BK393" i="2"/>
  <c r="BK389" i="2"/>
  <c r="BK377" i="2"/>
  <c r="BK372" i="2"/>
  <c r="BK368" i="2"/>
  <c r="J366" i="2"/>
  <c r="BK363" i="2"/>
  <c r="BK361" i="2"/>
  <c r="BK359" i="2"/>
  <c r="BK351" i="2"/>
  <c r="BK349" i="2"/>
  <c r="J347" i="2"/>
  <c r="BK346" i="2"/>
  <c r="J345" i="2"/>
  <c r="BK343" i="2"/>
  <c r="J342" i="2"/>
  <c r="J341" i="2"/>
  <c r="BK339" i="2"/>
  <c r="BK335" i="2"/>
  <c r="BK332" i="2"/>
  <c r="BK328" i="2"/>
  <c r="J326" i="2"/>
  <c r="J324" i="2"/>
  <c r="BK322" i="2"/>
  <c r="J321" i="2"/>
  <c r="BK319" i="2"/>
  <c r="BK318" i="2"/>
  <c r="J317" i="2"/>
  <c r="J315" i="2"/>
  <c r="J314" i="2"/>
  <c r="BK311" i="2"/>
  <c r="J310" i="2"/>
  <c r="BK305" i="2"/>
  <c r="J294" i="2"/>
  <c r="BK293" i="2"/>
  <c r="BK287" i="2"/>
  <c r="J285" i="2"/>
  <c r="BK278" i="2"/>
  <c r="J274" i="2"/>
  <c r="BK272" i="2"/>
  <c r="J270" i="2"/>
  <c r="BK268" i="2"/>
  <c r="BK266" i="2"/>
  <c r="BK263" i="2"/>
  <c r="J257" i="2"/>
  <c r="BK255" i="2"/>
  <c r="J255" i="2"/>
  <c r="BK253" i="2"/>
  <c r="J253" i="2"/>
  <c r="BK251" i="2"/>
  <c r="J251" i="2"/>
  <c r="J249" i="2"/>
  <c r="J246" i="2"/>
  <c r="J242" i="2"/>
  <c r="BK238" i="2"/>
  <c r="J237" i="2"/>
  <c r="J236" i="2"/>
  <c r="J234" i="2"/>
  <c r="BK233" i="2"/>
  <c r="J231" i="2"/>
  <c r="BK229" i="2"/>
  <c r="J224" i="2"/>
  <c r="BK219" i="2"/>
  <c r="J214" i="2"/>
  <c r="J210" i="2"/>
  <c r="BK207" i="2"/>
  <c r="BK203" i="2"/>
  <c r="J193" i="2"/>
  <c r="J191" i="2"/>
  <c r="J189" i="2"/>
  <c r="BK187" i="2"/>
  <c r="BK183" i="2"/>
  <c r="BK181" i="2"/>
  <c r="J180" i="2"/>
  <c r="BK178" i="2"/>
  <c r="BK176" i="2"/>
  <c r="BK175" i="2"/>
  <c r="J174" i="2"/>
  <c r="J173" i="2"/>
  <c r="J172" i="2"/>
  <c r="J171" i="2"/>
  <c r="J169" i="2"/>
  <c r="BK168" i="2"/>
  <c r="BK167" i="2"/>
  <c r="BK165" i="2"/>
  <c r="J163" i="2"/>
  <c r="J162" i="2"/>
  <c r="J159" i="2"/>
  <c r="BK156" i="2"/>
  <c r="BK154" i="2"/>
  <c r="BK152" i="2"/>
  <c r="BK151" i="2"/>
  <c r="J150" i="2"/>
  <c r="BK149" i="2"/>
  <c r="J148" i="2"/>
  <c r="BK147" i="2"/>
  <c r="J141" i="2"/>
  <c r="J137" i="9"/>
  <c r="BK135" i="9"/>
  <c r="J133" i="9"/>
  <c r="J183" i="8"/>
  <c r="J182" i="8"/>
  <c r="BK177" i="8"/>
  <c r="BK165" i="8"/>
  <c r="J159" i="8"/>
  <c r="J158" i="8"/>
  <c r="J155" i="8"/>
  <c r="J147" i="8"/>
  <c r="J138" i="8"/>
  <c r="J134" i="8"/>
  <c r="BK132" i="8"/>
  <c r="J130" i="8"/>
  <c r="J149" i="7"/>
  <c r="J148" i="7"/>
  <c r="J145" i="7"/>
  <c r="BK143" i="7"/>
  <c r="BK142" i="7"/>
  <c r="J141" i="7"/>
  <c r="BK140" i="7"/>
  <c r="J139" i="7"/>
  <c r="J138" i="7"/>
  <c r="J136" i="7"/>
  <c r="J135" i="7"/>
  <c r="J128" i="7"/>
  <c r="J125" i="7"/>
  <c r="BK149" i="6"/>
  <c r="BK146" i="6"/>
  <c r="J144" i="6"/>
  <c r="BK141" i="6"/>
  <c r="J138" i="6"/>
  <c r="J136" i="6"/>
  <c r="BK135" i="6"/>
  <c r="BK134" i="6"/>
  <c r="BK133" i="6"/>
  <c r="J131" i="6"/>
  <c r="J128" i="6"/>
  <c r="BK127" i="6"/>
  <c r="J500" i="5"/>
  <c r="BK498" i="5"/>
  <c r="BK497" i="5"/>
  <c r="BK495" i="5"/>
  <c r="BK494" i="5"/>
  <c r="BK490" i="5"/>
  <c r="J488" i="5"/>
  <c r="BK486" i="5"/>
  <c r="J485" i="5"/>
  <c r="BK479" i="5"/>
  <c r="J473" i="5"/>
  <c r="BK469" i="5"/>
  <c r="J468" i="5"/>
  <c r="BK466" i="5"/>
  <c r="BK465" i="5"/>
  <c r="J464" i="5"/>
  <c r="J446" i="5"/>
  <c r="BK438" i="5"/>
  <c r="BK434" i="5"/>
  <c r="BK424" i="5"/>
  <c r="BK422" i="5"/>
  <c r="J420" i="5"/>
  <c r="J418" i="5"/>
  <c r="BK407" i="5"/>
  <c r="BK403" i="5"/>
  <c r="J402" i="5"/>
  <c r="J401" i="5"/>
  <c r="BK398" i="5"/>
  <c r="BK391" i="5"/>
  <c r="BK389" i="5"/>
  <c r="J383" i="5"/>
  <c r="BK381" i="5"/>
  <c r="J373" i="5"/>
  <c r="J370" i="5"/>
  <c r="BK366" i="5"/>
  <c r="BK364" i="5"/>
  <c r="BK360" i="5"/>
  <c r="BK358" i="5"/>
  <c r="J357" i="5"/>
  <c r="J356" i="5"/>
  <c r="J353" i="5"/>
  <c r="J351" i="5"/>
  <c r="J349" i="5"/>
  <c r="J348" i="5"/>
  <c r="BK344" i="5"/>
  <c r="BK339" i="5"/>
  <c r="BK337" i="5"/>
  <c r="J335" i="5"/>
  <c r="BK327" i="5"/>
  <c r="J320" i="5"/>
  <c r="J314" i="5"/>
  <c r="BK312" i="5"/>
  <c r="BK307" i="5"/>
  <c r="J304" i="5"/>
  <c r="BK303" i="5"/>
  <c r="BK301" i="5"/>
  <c r="BK299" i="5"/>
  <c r="J297" i="5"/>
  <c r="BK279" i="5"/>
  <c r="J273" i="5"/>
  <c r="BK272" i="5"/>
  <c r="BK266" i="5"/>
  <c r="J264" i="5"/>
  <c r="BK263" i="5"/>
  <c r="J262" i="5"/>
  <c r="J261" i="5"/>
  <c r="BK257" i="5"/>
  <c r="BK256" i="5"/>
  <c r="J255" i="5"/>
  <c r="J253" i="5"/>
  <c r="BK249" i="5"/>
  <c r="J245" i="5"/>
  <c r="BK242" i="5"/>
  <c r="J241" i="5"/>
  <c r="BK239" i="5"/>
  <c r="BK220" i="5"/>
  <c r="BK217" i="5"/>
  <c r="J215" i="5"/>
  <c r="BK213" i="5"/>
  <c r="J209" i="5"/>
  <c r="J207" i="5"/>
  <c r="BK199" i="5"/>
  <c r="BK195" i="5"/>
  <c r="BK191" i="5"/>
  <c r="BK184" i="5"/>
  <c r="J182" i="5"/>
  <c r="BK180" i="5"/>
  <c r="BK175" i="5"/>
  <c r="BK166" i="5"/>
  <c r="J164" i="5"/>
  <c r="BK162" i="5"/>
  <c r="J155" i="5"/>
  <c r="J151" i="5"/>
  <c r="BK149" i="5"/>
  <c r="BK145" i="5"/>
  <c r="BK143" i="5"/>
  <c r="J142" i="5"/>
  <c r="J136" i="5"/>
  <c r="J151" i="4"/>
  <c r="J149" i="4"/>
  <c r="BK147" i="4"/>
  <c r="BK144" i="4"/>
  <c r="BK143" i="4"/>
  <c r="BK142" i="4"/>
  <c r="J141" i="4"/>
  <c r="J140" i="4"/>
  <c r="BK139" i="4"/>
  <c r="J138" i="4"/>
  <c r="J137" i="4"/>
  <c r="BK136" i="4"/>
  <c r="J135" i="4"/>
  <c r="J134" i="4"/>
  <c r="BK127" i="4"/>
  <c r="BK126" i="4"/>
  <c r="BK146" i="3"/>
  <c r="J144" i="3"/>
  <c r="BK137" i="3"/>
  <c r="BK136" i="3"/>
  <c r="BK135" i="3"/>
  <c r="BK133" i="3"/>
  <c r="J132" i="3"/>
  <c r="J129" i="3"/>
  <c r="J126" i="3"/>
  <c r="BK125" i="3"/>
  <c r="BK524" i="2"/>
  <c r="J522" i="2"/>
  <c r="J519" i="2"/>
  <c r="J518" i="2"/>
  <c r="J515" i="2"/>
  <c r="BK509" i="2"/>
  <c r="J504" i="2"/>
  <c r="R122" i="9" l="1"/>
  <c r="R121" i="9" s="1"/>
  <c r="T122" i="9"/>
  <c r="T121" i="9" s="1"/>
  <c r="BK140" i="2"/>
  <c r="BK218" i="2"/>
  <c r="J218" i="2" s="1"/>
  <c r="J99" i="2" s="1"/>
  <c r="T218" i="2"/>
  <c r="T230" i="2"/>
  <c r="R235" i="2"/>
  <c r="R309" i="2"/>
  <c r="R344" i="2"/>
  <c r="P353" i="2"/>
  <c r="P380" i="2"/>
  <c r="R410" i="2"/>
  <c r="R436" i="2"/>
  <c r="BK450" i="2"/>
  <c r="J450" i="2" s="1"/>
  <c r="J112" i="2" s="1"/>
  <c r="BK454" i="2"/>
  <c r="J454" i="2" s="1"/>
  <c r="J113" i="2" s="1"/>
  <c r="P490" i="2"/>
  <c r="P496" i="2"/>
  <c r="P520" i="2"/>
  <c r="P525" i="2"/>
  <c r="P124" i="3"/>
  <c r="R138" i="3"/>
  <c r="P145" i="3"/>
  <c r="BK124" i="4"/>
  <c r="BK145" i="4"/>
  <c r="J145" i="4"/>
  <c r="J100" i="4" s="1"/>
  <c r="BK148" i="4"/>
  <c r="J148" i="4" s="1"/>
  <c r="J101" i="4" s="1"/>
  <c r="R135" i="5"/>
  <c r="P174" i="5"/>
  <c r="T179" i="5"/>
  <c r="R235" i="5"/>
  <c r="R247" i="5"/>
  <c r="R302" i="5"/>
  <c r="T311" i="5"/>
  <c r="T330" i="5"/>
  <c r="R359" i="5"/>
  <c r="BK393" i="5"/>
  <c r="J393" i="5" s="1"/>
  <c r="J110" i="5" s="1"/>
  <c r="BK412" i="5"/>
  <c r="J412" i="5"/>
  <c r="J111" i="5" s="1"/>
  <c r="T412" i="5"/>
  <c r="T419" i="5"/>
  <c r="BK470" i="5"/>
  <c r="J470" i="5"/>
  <c r="J113" i="5"/>
  <c r="BK124" i="6"/>
  <c r="BK140" i="6"/>
  <c r="J140" i="6" s="1"/>
  <c r="J100" i="6" s="1"/>
  <c r="BK147" i="6"/>
  <c r="J147" i="6"/>
  <c r="J101" i="6" s="1"/>
  <c r="P124" i="7"/>
  <c r="P123" i="7" s="1"/>
  <c r="AU102" i="1" s="1"/>
  <c r="P144" i="7"/>
  <c r="P147" i="7"/>
  <c r="BK126" i="8"/>
  <c r="J126" i="8"/>
  <c r="J98" i="8" s="1"/>
  <c r="R126" i="8"/>
  <c r="P137" i="8"/>
  <c r="R137" i="8"/>
  <c r="P146" i="8"/>
  <c r="BK157" i="8"/>
  <c r="J157" i="8" s="1"/>
  <c r="J101" i="8" s="1"/>
  <c r="P157" i="8"/>
  <c r="T157" i="8"/>
  <c r="R160" i="8"/>
  <c r="T175" i="8"/>
  <c r="P140" i="2"/>
  <c r="BK230" i="2"/>
  <c r="J230" i="2"/>
  <c r="J100" i="2"/>
  <c r="BK235" i="2"/>
  <c r="J235" i="2"/>
  <c r="J101" i="2" s="1"/>
  <c r="BK309" i="2"/>
  <c r="J309" i="2"/>
  <c r="J102" i="2"/>
  <c r="BK344" i="2"/>
  <c r="J344" i="2"/>
  <c r="J103" i="2" s="1"/>
  <c r="BK353" i="2"/>
  <c r="BK380" i="2"/>
  <c r="J380" i="2"/>
  <c r="J107" i="2" s="1"/>
  <c r="BK410" i="2"/>
  <c r="J410" i="2" s="1"/>
  <c r="J108" i="2" s="1"/>
  <c r="BK436" i="2"/>
  <c r="J436" i="2"/>
  <c r="J109" i="2" s="1"/>
  <c r="T436" i="2"/>
  <c r="R446" i="2"/>
  <c r="T450" i="2"/>
  <c r="R454" i="2"/>
  <c r="BK490" i="2"/>
  <c r="J490" i="2" s="1"/>
  <c r="J115" i="2" s="1"/>
  <c r="R490" i="2"/>
  <c r="R496" i="2"/>
  <c r="R520" i="2"/>
  <c r="R525" i="2"/>
  <c r="R124" i="3"/>
  <c r="P138" i="3"/>
  <c r="R145" i="3"/>
  <c r="R124" i="4"/>
  <c r="T145" i="4"/>
  <c r="R148" i="4"/>
  <c r="T135" i="5"/>
  <c r="R174" i="5"/>
  <c r="R179" i="5"/>
  <c r="T235" i="5"/>
  <c r="P247" i="5"/>
  <c r="P302" i="5"/>
  <c r="R311" i="5"/>
  <c r="P330" i="5"/>
  <c r="P359" i="5"/>
  <c r="P386" i="5"/>
  <c r="P393" i="5"/>
  <c r="BK419" i="5"/>
  <c r="J419" i="5" s="1"/>
  <c r="J112" i="5" s="1"/>
  <c r="P470" i="5"/>
  <c r="R124" i="6"/>
  <c r="T140" i="6"/>
  <c r="R147" i="6"/>
  <c r="R124" i="7"/>
  <c r="R144" i="7"/>
  <c r="T147" i="7"/>
  <c r="R140" i="2"/>
  <c r="P218" i="2"/>
  <c r="R230" i="2"/>
  <c r="T235" i="2"/>
  <c r="T309" i="2"/>
  <c r="T344" i="2"/>
  <c r="T353" i="2"/>
  <c r="T380" i="2"/>
  <c r="P410" i="2"/>
  <c r="P436" i="2"/>
  <c r="BK446" i="2"/>
  <c r="J446" i="2" s="1"/>
  <c r="J111" i="2" s="1"/>
  <c r="T446" i="2"/>
  <c r="R450" i="2"/>
  <c r="P454" i="2"/>
  <c r="T490" i="2"/>
  <c r="T496" i="2"/>
  <c r="T520" i="2"/>
  <c r="T525" i="2"/>
  <c r="BK124" i="3"/>
  <c r="J124" i="3" s="1"/>
  <c r="J99" i="3" s="1"/>
  <c r="BK138" i="3"/>
  <c r="J138" i="3" s="1"/>
  <c r="J100" i="3" s="1"/>
  <c r="BK145" i="3"/>
  <c r="J145" i="3" s="1"/>
  <c r="J101" i="3" s="1"/>
  <c r="T124" i="4"/>
  <c r="R145" i="4"/>
  <c r="P148" i="4"/>
  <c r="BK135" i="5"/>
  <c r="J135" i="5" s="1"/>
  <c r="J98" i="5" s="1"/>
  <c r="BK174" i="5"/>
  <c r="J174" i="5" s="1"/>
  <c r="J99" i="5" s="1"/>
  <c r="BK179" i="5"/>
  <c r="J179" i="5" s="1"/>
  <c r="J100" i="5" s="1"/>
  <c r="BK235" i="5"/>
  <c r="J235" i="5" s="1"/>
  <c r="J101" i="5" s="1"/>
  <c r="T247" i="5"/>
  <c r="T302" i="5"/>
  <c r="BK311" i="5"/>
  <c r="J311" i="5" s="1"/>
  <c r="J106" i="5" s="1"/>
  <c r="BK330" i="5"/>
  <c r="J330" i="5"/>
  <c r="J107" i="5" s="1"/>
  <c r="BK359" i="5"/>
  <c r="J359" i="5" s="1"/>
  <c r="J108" i="5" s="1"/>
  <c r="BK386" i="5"/>
  <c r="J386" i="5"/>
  <c r="J109" i="5" s="1"/>
  <c r="R386" i="5"/>
  <c r="T393" i="5"/>
  <c r="P412" i="5"/>
  <c r="R419" i="5"/>
  <c r="R470" i="5"/>
  <c r="T124" i="6"/>
  <c r="P140" i="6"/>
  <c r="P123" i="6" s="1"/>
  <c r="AU101" i="1" s="1"/>
  <c r="P147" i="6"/>
  <c r="BK124" i="7"/>
  <c r="J124" i="7"/>
  <c r="J99" i="7"/>
  <c r="BK144" i="7"/>
  <c r="J144" i="7"/>
  <c r="J100" i="7" s="1"/>
  <c r="BK147" i="7"/>
  <c r="J147" i="7"/>
  <c r="J101" i="7"/>
  <c r="P126" i="8"/>
  <c r="BK137" i="8"/>
  <c r="J137" i="8" s="1"/>
  <c r="J99" i="8" s="1"/>
  <c r="T137" i="8"/>
  <c r="T146" i="8"/>
  <c r="BK160" i="8"/>
  <c r="J160" i="8"/>
  <c r="J102" i="8" s="1"/>
  <c r="T160" i="8"/>
  <c r="P175" i="8"/>
  <c r="T140" i="2"/>
  <c r="T139" i="2" s="1"/>
  <c r="R218" i="2"/>
  <c r="P230" i="2"/>
  <c r="P235" i="2"/>
  <c r="P309" i="2"/>
  <c r="P344" i="2"/>
  <c r="R353" i="2"/>
  <c r="R380" i="2"/>
  <c r="T410" i="2"/>
  <c r="P446" i="2"/>
  <c r="P450" i="2"/>
  <c r="T454" i="2"/>
  <c r="BK496" i="2"/>
  <c r="J496" i="2"/>
  <c r="J116" i="2" s="1"/>
  <c r="BK520" i="2"/>
  <c r="J520" i="2"/>
  <c r="J117" i="2"/>
  <c r="BK525" i="2"/>
  <c r="J525" i="2"/>
  <c r="J118" i="2" s="1"/>
  <c r="T124" i="3"/>
  <c r="T138" i="3"/>
  <c r="T145" i="3"/>
  <c r="P124" i="4"/>
  <c r="P145" i="4"/>
  <c r="T148" i="4"/>
  <c r="P135" i="5"/>
  <c r="T174" i="5"/>
  <c r="P179" i="5"/>
  <c r="P235" i="5"/>
  <c r="BK247" i="5"/>
  <c r="J247" i="5" s="1"/>
  <c r="J102" i="5" s="1"/>
  <c r="BK302" i="5"/>
  <c r="J302" i="5"/>
  <c r="J103" i="5" s="1"/>
  <c r="P311" i="5"/>
  <c r="R330" i="5"/>
  <c r="T359" i="5"/>
  <c r="T386" i="5"/>
  <c r="R393" i="5"/>
  <c r="R412" i="5"/>
  <c r="P419" i="5"/>
  <c r="T470" i="5"/>
  <c r="P124" i="6"/>
  <c r="R140" i="6"/>
  <c r="T147" i="6"/>
  <c r="T124" i="7"/>
  <c r="T123" i="7" s="1"/>
  <c r="T144" i="7"/>
  <c r="R147" i="7"/>
  <c r="T126" i="8"/>
  <c r="T125" i="8"/>
  <c r="T124" i="8" s="1"/>
  <c r="BK146" i="8"/>
  <c r="J146" i="8"/>
  <c r="J100" i="8"/>
  <c r="R146" i="8"/>
  <c r="R157" i="8"/>
  <c r="P160" i="8"/>
  <c r="BK175" i="8"/>
  <c r="J175" i="8"/>
  <c r="J103" i="8"/>
  <c r="R175" i="8"/>
  <c r="BE492" i="2"/>
  <c r="BE495" i="2"/>
  <c r="BE497" i="2"/>
  <c r="BE504" i="2"/>
  <c r="BE505" i="2"/>
  <c r="BE514" i="2"/>
  <c r="BE516" i="2"/>
  <c r="BE521" i="2"/>
  <c r="E111" i="3"/>
  <c r="F120" i="3"/>
  <c r="BE130" i="3"/>
  <c r="BE141" i="3"/>
  <c r="BE142" i="3"/>
  <c r="BE147" i="3"/>
  <c r="J94" i="4"/>
  <c r="J117" i="4"/>
  <c r="BE128" i="4"/>
  <c r="BE130" i="4"/>
  <c r="BE132" i="4"/>
  <c r="BE133" i="4"/>
  <c r="BE151" i="4"/>
  <c r="E123" i="5"/>
  <c r="BE139" i="5"/>
  <c r="BE151" i="5"/>
  <c r="BE168" i="5"/>
  <c r="BE170" i="5"/>
  <c r="BE186" i="5"/>
  <c r="BE191" i="5"/>
  <c r="BE201" i="5"/>
  <c r="BE223" i="5"/>
  <c r="BE224" i="5"/>
  <c r="BE236" i="5"/>
  <c r="BE240" i="5"/>
  <c r="BE243" i="5"/>
  <c r="BE244" i="5"/>
  <c r="BE251" i="5"/>
  <c r="BE269" i="5"/>
  <c r="BE287" i="5"/>
  <c r="BE293" i="5"/>
  <c r="BE295" i="5"/>
  <c r="BE298" i="5"/>
  <c r="BE309" i="5"/>
  <c r="BE316" i="5"/>
  <c r="BE318" i="5"/>
  <c r="BE322" i="5"/>
  <c r="BE329" i="5"/>
  <c r="BE341" i="5"/>
  <c r="BE346" i="5"/>
  <c r="BE349" i="5"/>
  <c r="BE366" i="5"/>
  <c r="BE373" i="5"/>
  <c r="BE376" i="5"/>
  <c r="BE385" i="5"/>
  <c r="BE392" i="5"/>
  <c r="BE394" i="5"/>
  <c r="BE396" i="5"/>
  <c r="BE399" i="5"/>
  <c r="BE404" i="5"/>
  <c r="BE405" i="5"/>
  <c r="BE408" i="5"/>
  <c r="BE410" i="5"/>
  <c r="BE411" i="5"/>
  <c r="BE413" i="5"/>
  <c r="BE442" i="5"/>
  <c r="BE454" i="5"/>
  <c r="BE455" i="5"/>
  <c r="BE483" i="5"/>
  <c r="BE491" i="5"/>
  <c r="BK308" i="5"/>
  <c r="J308" i="5"/>
  <c r="J104" i="5"/>
  <c r="E111" i="6"/>
  <c r="BE128" i="6"/>
  <c r="BE131" i="6"/>
  <c r="BE136" i="6"/>
  <c r="BE142" i="6"/>
  <c r="BE126" i="7"/>
  <c r="BE127" i="7"/>
  <c r="BE129" i="7"/>
  <c r="BE130" i="7"/>
  <c r="BE131" i="7"/>
  <c r="BE133" i="7"/>
  <c r="BE134" i="7"/>
  <c r="J121" i="8"/>
  <c r="BE128" i="8"/>
  <c r="BE134" i="8"/>
  <c r="BE140" i="8"/>
  <c r="BE143" i="8"/>
  <c r="BE148" i="8"/>
  <c r="BE150" i="8"/>
  <c r="BE167" i="8"/>
  <c r="BE171" i="8"/>
  <c r="BE173" i="8"/>
  <c r="BE179" i="8"/>
  <c r="E111" i="9"/>
  <c r="J115" i="9"/>
  <c r="BE133" i="9"/>
  <c r="E85" i="2"/>
  <c r="J89" i="2"/>
  <c r="J92" i="2"/>
  <c r="F135" i="2"/>
  <c r="BE141" i="2"/>
  <c r="BE147" i="2"/>
  <c r="BE148" i="2"/>
  <c r="BE149" i="2"/>
  <c r="BE150" i="2"/>
  <c r="BE151" i="2"/>
  <c r="BE152" i="2"/>
  <c r="BE156" i="2"/>
  <c r="BE159" i="2"/>
  <c r="BE162" i="2"/>
  <c r="BE167" i="2"/>
  <c r="BE174" i="2"/>
  <c r="BE176" i="2"/>
  <c r="BE180" i="2"/>
  <c r="BE181" i="2"/>
  <c r="BE183" i="2"/>
  <c r="BE185" i="2"/>
  <c r="BE200" i="2"/>
  <c r="BE205" i="2"/>
  <c r="BE209" i="2"/>
  <c r="BE224" i="2"/>
  <c r="BE231" i="2"/>
  <c r="BE234" i="2"/>
  <c r="BE237" i="2"/>
  <c r="BE240" i="2"/>
  <c r="BE244" i="2"/>
  <c r="BE249" i="2"/>
  <c r="BE251" i="2"/>
  <c r="BE253" i="2"/>
  <c r="BE255" i="2"/>
  <c r="BE261" i="2"/>
  <c r="BE270" i="2"/>
  <c r="BE274" i="2"/>
  <c r="BE290" i="2"/>
  <c r="BE294" i="2"/>
  <c r="BE310" i="2"/>
  <c r="BE313" i="2"/>
  <c r="BE317" i="2"/>
  <c r="BE318" i="2"/>
  <c r="BE321" i="2"/>
  <c r="BE324" i="2"/>
  <c r="BE326" i="2"/>
  <c r="BE330" i="2"/>
  <c r="BE333" i="2"/>
  <c r="BE337" i="2"/>
  <c r="BE347" i="2"/>
  <c r="BE354" i="2"/>
  <c r="BE357" i="2"/>
  <c r="BE361" i="2"/>
  <c r="BE364" i="2"/>
  <c r="BE366" i="2"/>
  <c r="BE370" i="2"/>
  <c r="BE374" i="2"/>
  <c r="BE391" i="2"/>
  <c r="BE393" i="2"/>
  <c r="BE394" i="2"/>
  <c r="BE399" i="2"/>
  <c r="BE403" i="2"/>
  <c r="BE404" i="2"/>
  <c r="BE408" i="2"/>
  <c r="BE417" i="2"/>
  <c r="BE420" i="2"/>
  <c r="BE428" i="2"/>
  <c r="BE431" i="2"/>
  <c r="BE433" i="2"/>
  <c r="BE437" i="2"/>
  <c r="BE438" i="2"/>
  <c r="BE439" i="2"/>
  <c r="BE457" i="2"/>
  <c r="BE468" i="2"/>
  <c r="BE476" i="2"/>
  <c r="BE485" i="2"/>
  <c r="BE486" i="2"/>
  <c r="BE508" i="2"/>
  <c r="BE519" i="2"/>
  <c r="BE522" i="2"/>
  <c r="BE524" i="2"/>
  <c r="BE526" i="2"/>
  <c r="BE527" i="2"/>
  <c r="BE529" i="2"/>
  <c r="BE530" i="2"/>
  <c r="J94" i="3"/>
  <c r="BE126" i="3"/>
  <c r="BE127" i="3"/>
  <c r="BE136" i="3"/>
  <c r="BE144" i="3"/>
  <c r="BE146" i="3"/>
  <c r="BE148" i="3"/>
  <c r="E111" i="4"/>
  <c r="F120" i="4"/>
  <c r="BE126" i="4"/>
  <c r="BE135" i="4"/>
  <c r="BE136" i="4"/>
  <c r="BE140" i="4"/>
  <c r="BE143" i="4"/>
  <c r="J89" i="5"/>
  <c r="F92" i="5"/>
  <c r="J130" i="5"/>
  <c r="BE153" i="5"/>
  <c r="BE155" i="5"/>
  <c r="BE160" i="5"/>
  <c r="BE162" i="5"/>
  <c r="BE164" i="5"/>
  <c r="BE175" i="5"/>
  <c r="BE177" i="5"/>
  <c r="BE180" i="5"/>
  <c r="BE195" i="5"/>
  <c r="BE197" i="5"/>
  <c r="BE203" i="5"/>
  <c r="BE207" i="5"/>
  <c r="BE217" i="5"/>
  <c r="BE220" i="5"/>
  <c r="BE241" i="5"/>
  <c r="BE249" i="5"/>
  <c r="BE256" i="5"/>
  <c r="BE263" i="5"/>
  <c r="BE264" i="5"/>
  <c r="BE268" i="5"/>
  <c r="BE271" i="5"/>
  <c r="BE279" i="5"/>
  <c r="BE296" i="5"/>
  <c r="BE301" i="5"/>
  <c r="BE303" i="5"/>
  <c r="BE304" i="5"/>
  <c r="BE307" i="5"/>
  <c r="BE312" i="5"/>
  <c r="BE320" i="5"/>
  <c r="BE335" i="5"/>
  <c r="BE351" i="5"/>
  <c r="BE353" i="5"/>
  <c r="BE354" i="5"/>
  <c r="BE356" i="5"/>
  <c r="BE358" i="5"/>
  <c r="BE360" i="5"/>
  <c r="BE362" i="5"/>
  <c r="BE378" i="5"/>
  <c r="BE383" i="5"/>
  <c r="BE387" i="5"/>
  <c r="BE389" i="5"/>
  <c r="BE391" i="5"/>
  <c r="BE397" i="5"/>
  <c r="BE400" i="5"/>
  <c r="BE402" i="5"/>
  <c r="BE415" i="5"/>
  <c r="BE434" i="5"/>
  <c r="BE438" i="5"/>
  <c r="BE463" i="5"/>
  <c r="BE464" i="5"/>
  <c r="BE473" i="5"/>
  <c r="BE487" i="5"/>
  <c r="BE492" i="5"/>
  <c r="BE499" i="5"/>
  <c r="BE500" i="5"/>
  <c r="BE506" i="5"/>
  <c r="BE510" i="5"/>
  <c r="BE513" i="5"/>
  <c r="J91" i="6"/>
  <c r="F94" i="6"/>
  <c r="J120" i="6"/>
  <c r="BE127" i="6"/>
  <c r="BE137" i="6"/>
  <c r="BE141" i="6"/>
  <c r="BE143" i="6"/>
  <c r="BE145" i="6"/>
  <c r="J117" i="7"/>
  <c r="F120" i="7"/>
  <c r="BE141" i="7"/>
  <c r="BE142" i="7"/>
  <c r="BE145" i="7"/>
  <c r="BE146" i="7"/>
  <c r="BE148" i="7"/>
  <c r="BE149" i="7"/>
  <c r="F92" i="8"/>
  <c r="BE129" i="8"/>
  <c r="BE132" i="8"/>
  <c r="BE142" i="8"/>
  <c r="BE145" i="8"/>
  <c r="BE154" i="8"/>
  <c r="BE155" i="8"/>
  <c r="BE172" i="8"/>
  <c r="BE180" i="8"/>
  <c r="BE154" i="2"/>
  <c r="BE163" i="2"/>
  <c r="BE165" i="2"/>
  <c r="BE168" i="2"/>
  <c r="BE169" i="2"/>
  <c r="BE171" i="2"/>
  <c r="BE172" i="2"/>
  <c r="BE173" i="2"/>
  <c r="BE175" i="2"/>
  <c r="BE178" i="2"/>
  <c r="BE187" i="2"/>
  <c r="BE191" i="2"/>
  <c r="BE195" i="2"/>
  <c r="BE197" i="2"/>
  <c r="BE214" i="2"/>
  <c r="BE219" i="2"/>
  <c r="BE236" i="2"/>
  <c r="BE259" i="2"/>
  <c r="BE263" i="2"/>
  <c r="BE268" i="2"/>
  <c r="BE283" i="2"/>
  <c r="BE287" i="2"/>
  <c r="BE307" i="2"/>
  <c r="BE314" i="2"/>
  <c r="BE323" i="2"/>
  <c r="BE328" i="2"/>
  <c r="BE341" i="2"/>
  <c r="BE346" i="2"/>
  <c r="BE351" i="2"/>
  <c r="BE387" i="2"/>
  <c r="BE389" i="2"/>
  <c r="BE396" i="2"/>
  <c r="BE406" i="2"/>
  <c r="BE407" i="2"/>
  <c r="BE409" i="2"/>
  <c r="BE411" i="2"/>
  <c r="BE413" i="2"/>
  <c r="BE415" i="2"/>
  <c r="BE419" i="2"/>
  <c r="BE423" i="2"/>
  <c r="BE435" i="2"/>
  <c r="BE441" i="2"/>
  <c r="BE447" i="2"/>
  <c r="BE451" i="2"/>
  <c r="BE453" i="2"/>
  <c r="BE459" i="2"/>
  <c r="BE489" i="2"/>
  <c r="BE491" i="2"/>
  <c r="BE517" i="2"/>
  <c r="BK488" i="2"/>
  <c r="J488" i="2" s="1"/>
  <c r="J114" i="2" s="1"/>
  <c r="J91" i="3"/>
  <c r="BE128" i="3"/>
  <c r="BE129" i="3"/>
  <c r="BE131" i="3"/>
  <c r="BE133" i="3"/>
  <c r="BE134" i="3"/>
  <c r="BE135" i="3"/>
  <c r="BE137" i="3"/>
  <c r="BE125" i="4"/>
  <c r="BE129" i="4"/>
  <c r="BE131" i="4"/>
  <c r="BE134" i="4"/>
  <c r="BE137" i="4"/>
  <c r="BE138" i="4"/>
  <c r="BE141" i="4"/>
  <c r="BE150" i="4"/>
  <c r="BE142" i="5"/>
  <c r="BE143" i="5"/>
  <c r="BE166" i="5"/>
  <c r="BE188" i="5"/>
  <c r="BE193" i="5"/>
  <c r="BE239" i="5"/>
  <c r="BE255" i="5"/>
  <c r="BE257" i="5"/>
  <c r="BE259" i="5"/>
  <c r="BE260" i="5"/>
  <c r="BE261" i="5"/>
  <c r="BE262" i="5"/>
  <c r="BE273" i="5"/>
  <c r="BE324" i="5"/>
  <c r="BE331" i="5"/>
  <c r="BE339" i="5"/>
  <c r="BE348" i="5"/>
  <c r="BE357" i="5"/>
  <c r="BE368" i="5"/>
  <c r="BE370" i="5"/>
  <c r="BE401" i="5"/>
  <c r="BE418" i="5"/>
  <c r="BE446" i="5"/>
  <c r="BE469" i="5"/>
  <c r="BE471" i="5"/>
  <c r="BE484" i="5"/>
  <c r="BE485" i="5"/>
  <c r="BE486" i="5"/>
  <c r="BE489" i="5"/>
  <c r="BE490" i="5"/>
  <c r="BE497" i="5"/>
  <c r="BE498" i="5"/>
  <c r="BE126" i="6"/>
  <c r="BE129" i="6"/>
  <c r="BE132" i="6"/>
  <c r="BE133" i="6"/>
  <c r="BE134" i="6"/>
  <c r="BE135" i="6"/>
  <c r="BE149" i="6"/>
  <c r="J94" i="7"/>
  <c r="BE128" i="7"/>
  <c r="BE136" i="7"/>
  <c r="BE137" i="7"/>
  <c r="BE138" i="7"/>
  <c r="BE139" i="7"/>
  <c r="BE140" i="7"/>
  <c r="J118" i="8"/>
  <c r="BE130" i="8"/>
  <c r="BE135" i="8"/>
  <c r="BE147" i="8"/>
  <c r="BE159" i="8"/>
  <c r="BE161" i="8"/>
  <c r="BE177" i="8"/>
  <c r="BE182" i="8"/>
  <c r="BE185" i="8"/>
  <c r="BK184" i="8"/>
  <c r="J184" i="8"/>
  <c r="J104" i="8" s="1"/>
  <c r="F92" i="9"/>
  <c r="J118" i="9"/>
  <c r="BE124" i="9"/>
  <c r="BE135" i="9"/>
  <c r="AW104" i="1"/>
  <c r="BE189" i="2"/>
  <c r="BE193" i="2"/>
  <c r="BE203" i="2"/>
  <c r="BE207" i="2"/>
  <c r="BE210" i="2"/>
  <c r="BE221" i="2"/>
  <c r="BE229" i="2"/>
  <c r="BE233" i="2"/>
  <c r="BE238" i="2"/>
  <c r="BE242" i="2"/>
  <c r="BE246" i="2"/>
  <c r="BE257" i="2"/>
  <c r="BE266" i="2"/>
  <c r="BE272" i="2"/>
  <c r="BE278" i="2"/>
  <c r="BE280" i="2"/>
  <c r="BE285" i="2"/>
  <c r="BE293" i="2"/>
  <c r="BE305" i="2"/>
  <c r="BE311" i="2"/>
  <c r="BE315" i="2"/>
  <c r="BE319" i="2"/>
  <c r="BE322" i="2"/>
  <c r="BE329" i="2"/>
  <c r="BE332" i="2"/>
  <c r="BE335" i="2"/>
  <c r="BE339" i="2"/>
  <c r="BE342" i="2"/>
  <c r="BE343" i="2"/>
  <c r="BE345" i="2"/>
  <c r="BE349" i="2"/>
  <c r="BE355" i="2"/>
  <c r="BE359" i="2"/>
  <c r="BE363" i="2"/>
  <c r="BE368" i="2"/>
  <c r="BE372" i="2"/>
  <c r="BE377" i="2"/>
  <c r="BE379" i="2"/>
  <c r="BE381" i="2"/>
  <c r="BE385" i="2"/>
  <c r="BE398" i="2"/>
  <c r="BE401" i="2"/>
  <c r="BE426" i="2"/>
  <c r="BE440" i="2"/>
  <c r="BE443" i="2"/>
  <c r="BE448" i="2"/>
  <c r="BE449" i="2"/>
  <c r="BE455" i="2"/>
  <c r="BE475" i="2"/>
  <c r="BE487" i="2"/>
  <c r="BE509" i="2"/>
  <c r="BE512" i="2"/>
  <c r="BE515" i="2"/>
  <c r="BE518" i="2"/>
  <c r="BK350" i="2"/>
  <c r="J350" i="2"/>
  <c r="J104" i="2" s="1"/>
  <c r="BK442" i="2"/>
  <c r="J442" i="2"/>
  <c r="J110" i="2"/>
  <c r="BE125" i="3"/>
  <c r="BE132" i="3"/>
  <c r="BE139" i="3"/>
  <c r="BE140" i="3"/>
  <c r="BE143" i="3"/>
  <c r="BE127" i="4"/>
  <c r="BE139" i="4"/>
  <c r="BE142" i="4"/>
  <c r="BE144" i="4"/>
  <c r="BE146" i="4"/>
  <c r="BE147" i="4"/>
  <c r="BE149" i="4"/>
  <c r="BE136" i="5"/>
  <c r="BE145" i="5"/>
  <c r="BE149" i="5"/>
  <c r="BE182" i="5"/>
  <c r="BE184" i="5"/>
  <c r="BE199" i="5"/>
  <c r="BE205" i="5"/>
  <c r="BE209" i="5"/>
  <c r="BE213" i="5"/>
  <c r="BE215" i="5"/>
  <c r="BE238" i="5"/>
  <c r="BE242" i="5"/>
  <c r="BE245" i="5"/>
  <c r="BE246" i="5"/>
  <c r="BE248" i="5"/>
  <c r="BE252" i="5"/>
  <c r="BE253" i="5"/>
  <c r="BE266" i="5"/>
  <c r="BE272" i="5"/>
  <c r="BE285" i="5"/>
  <c r="BE294" i="5"/>
  <c r="BE297" i="5"/>
  <c r="BE299" i="5"/>
  <c r="BE305" i="5"/>
  <c r="BE314" i="5"/>
  <c r="BE327" i="5"/>
  <c r="BE337" i="5"/>
  <c r="BE343" i="5"/>
  <c r="BE344" i="5"/>
  <c r="BE364" i="5"/>
  <c r="BE381" i="5"/>
  <c r="BE388" i="5"/>
  <c r="BE390" i="5"/>
  <c r="BE398" i="5"/>
  <c r="BE403" i="5"/>
  <c r="BE406" i="5"/>
  <c r="BE407" i="5"/>
  <c r="BE409" i="5"/>
  <c r="BE420" i="5"/>
  <c r="BE422" i="5"/>
  <c r="BE424" i="5"/>
  <c r="BE426" i="5"/>
  <c r="BE465" i="5"/>
  <c r="BE466" i="5"/>
  <c r="BE468" i="5"/>
  <c r="BE479" i="5"/>
  <c r="BE488" i="5"/>
  <c r="BE494" i="5"/>
  <c r="BE495" i="5"/>
  <c r="BE496" i="5"/>
  <c r="BE125" i="6"/>
  <c r="BE130" i="6"/>
  <c r="BE138" i="6"/>
  <c r="BE139" i="6"/>
  <c r="BE144" i="6"/>
  <c r="BE146" i="6"/>
  <c r="BE148" i="6"/>
  <c r="BE150" i="6"/>
  <c r="E85" i="7"/>
  <c r="BE125" i="7"/>
  <c r="BE132" i="7"/>
  <c r="BE135" i="7"/>
  <c r="BE143" i="7"/>
  <c r="BE150" i="7"/>
  <c r="E85" i="8"/>
  <c r="BE127" i="8"/>
  <c r="BE131" i="8"/>
  <c r="BE138" i="8"/>
  <c r="BE158" i="8"/>
  <c r="BE165" i="8"/>
  <c r="BE176" i="8"/>
  <c r="BE183" i="8"/>
  <c r="BE137" i="9"/>
  <c r="BK123" i="9"/>
  <c r="J123" i="9" s="1"/>
  <c r="J98" i="9" s="1"/>
  <c r="BK132" i="9"/>
  <c r="J132" i="9"/>
  <c r="J99" i="9" s="1"/>
  <c r="BK134" i="9"/>
  <c r="J134" i="9" s="1"/>
  <c r="J100" i="9" s="1"/>
  <c r="BK136" i="9"/>
  <c r="J136" i="9"/>
  <c r="J101" i="9" s="1"/>
  <c r="F35" i="2"/>
  <c r="BB96" i="1" s="1"/>
  <c r="F34" i="5"/>
  <c r="BA100" i="1" s="1"/>
  <c r="F35" i="8"/>
  <c r="BB103" i="1" s="1"/>
  <c r="F36" i="2"/>
  <c r="BC96" i="1" s="1"/>
  <c r="F39" i="4"/>
  <c r="BD98" i="1" s="1"/>
  <c r="F39" i="6"/>
  <c r="BD101" i="1" s="1"/>
  <c r="F36" i="8"/>
  <c r="BC103" i="1" s="1"/>
  <c r="J34" i="2"/>
  <c r="AW96" i="1" s="1"/>
  <c r="F38" i="7"/>
  <c r="BC102" i="1" s="1"/>
  <c r="F34" i="9"/>
  <c r="BA104" i="1" s="1"/>
  <c r="AS94" i="1"/>
  <c r="F37" i="6"/>
  <c r="BB101" i="1"/>
  <c r="F38" i="3"/>
  <c r="BC97" i="1"/>
  <c r="F37" i="4"/>
  <c r="BB98" i="1" s="1"/>
  <c r="F36" i="7"/>
  <c r="BA102" i="1"/>
  <c r="F37" i="3"/>
  <c r="BB97" i="1"/>
  <c r="F36" i="6"/>
  <c r="BA101" i="1" s="1"/>
  <c r="F37" i="7"/>
  <c r="BB102" i="1"/>
  <c r="F34" i="8"/>
  <c r="BA103" i="1"/>
  <c r="J36" i="6"/>
  <c r="AW101" i="1" s="1"/>
  <c r="F39" i="3"/>
  <c r="BD97" i="1"/>
  <c r="F36" i="5"/>
  <c r="BC100" i="1" s="1"/>
  <c r="F35" i="9"/>
  <c r="BB104" i="1" s="1"/>
  <c r="F36" i="3"/>
  <c r="BA97" i="1"/>
  <c r="F38" i="6"/>
  <c r="BC101" i="1"/>
  <c r="F39" i="7"/>
  <c r="BD102" i="1" s="1"/>
  <c r="F37" i="2"/>
  <c r="BD96" i="1"/>
  <c r="F34" i="2"/>
  <c r="BA96" i="1"/>
  <c r="J34" i="8"/>
  <c r="AW103" i="1" s="1"/>
  <c r="J36" i="4"/>
  <c r="AW98" i="1"/>
  <c r="J36" i="7"/>
  <c r="AW102" i="1"/>
  <c r="F37" i="5"/>
  <c r="BD100" i="1" s="1"/>
  <c r="F36" i="4"/>
  <c r="BA98" i="1"/>
  <c r="F35" i="5"/>
  <c r="BB100" i="1"/>
  <c r="F36" i="9"/>
  <c r="BC104" i="1" s="1"/>
  <c r="J36" i="3"/>
  <c r="AW97" i="1"/>
  <c r="F38" i="4"/>
  <c r="BC98" i="1"/>
  <c r="J34" i="5"/>
  <c r="AW100" i="1" s="1"/>
  <c r="F37" i="8"/>
  <c r="BD103" i="1"/>
  <c r="F37" i="9"/>
  <c r="BD104" i="1"/>
  <c r="BK123" i="4" l="1"/>
  <c r="J123" i="4" s="1"/>
  <c r="J98" i="4" s="1"/>
  <c r="P310" i="5"/>
  <c r="P133" i="5" s="1"/>
  <c r="AU100" i="1" s="1"/>
  <c r="AU99" i="1" s="1"/>
  <c r="R352" i="2"/>
  <c r="R123" i="3"/>
  <c r="P139" i="2"/>
  <c r="R125" i="8"/>
  <c r="R124" i="8"/>
  <c r="BK123" i="6"/>
  <c r="J123" i="6"/>
  <c r="J98" i="6"/>
  <c r="T310" i="5"/>
  <c r="P134" i="5"/>
  <c r="P125" i="8"/>
  <c r="P124" i="8"/>
  <c r="AU103" i="1" s="1"/>
  <c r="T123" i="6"/>
  <c r="R123" i="4"/>
  <c r="P123" i="4"/>
  <c r="AU98" i="1"/>
  <c r="T123" i="3"/>
  <c r="T123" i="4"/>
  <c r="R139" i="2"/>
  <c r="R138" i="2"/>
  <c r="R310" i="5"/>
  <c r="T134" i="5"/>
  <c r="T133" i="5"/>
  <c r="BK352" i="2"/>
  <c r="J352" i="2"/>
  <c r="J105" i="2"/>
  <c r="R134" i="5"/>
  <c r="R133" i="5"/>
  <c r="P123" i="3"/>
  <c r="AU97" i="1" s="1"/>
  <c r="P352" i="2"/>
  <c r="BK139" i="2"/>
  <c r="J139" i="2" s="1"/>
  <c r="J97" i="2" s="1"/>
  <c r="T352" i="2"/>
  <c r="T138" i="2" s="1"/>
  <c r="R123" i="7"/>
  <c r="R123" i="6"/>
  <c r="J140" i="2"/>
  <c r="J98" i="2"/>
  <c r="J124" i="4"/>
  <c r="J99" i="4" s="1"/>
  <c r="BK310" i="5"/>
  <c r="J310" i="5"/>
  <c r="J105" i="5" s="1"/>
  <c r="J124" i="6"/>
  <c r="J99" i="6"/>
  <c r="BK123" i="7"/>
  <c r="J123" i="7"/>
  <c r="J32" i="7" s="1"/>
  <c r="AG102" i="1" s="1"/>
  <c r="AN102" i="1" s="1"/>
  <c r="J353" i="2"/>
  <c r="J106" i="2" s="1"/>
  <c r="BK123" i="3"/>
  <c r="J123" i="3"/>
  <c r="J32" i="3" s="1"/>
  <c r="AG97" i="1" s="1"/>
  <c r="BK134" i="5"/>
  <c r="J134" i="5"/>
  <c r="J97" i="5"/>
  <c r="BK125" i="8"/>
  <c r="J125" i="8"/>
  <c r="J97" i="8"/>
  <c r="BK122" i="9"/>
  <c r="J122" i="9"/>
  <c r="J97" i="9"/>
  <c r="F35" i="7"/>
  <c r="AZ102" i="1"/>
  <c r="J33" i="8"/>
  <c r="AV103" i="1" s="1"/>
  <c r="AT103" i="1" s="1"/>
  <c r="J35" i="4"/>
  <c r="AV98" i="1" s="1"/>
  <c r="AT98" i="1" s="1"/>
  <c r="J35" i="7"/>
  <c r="AV102" i="1" s="1"/>
  <c r="AT102" i="1" s="1"/>
  <c r="J33" i="9"/>
  <c r="AV104" i="1" s="1"/>
  <c r="AT104" i="1" s="1"/>
  <c r="F35" i="3"/>
  <c r="AZ97" i="1" s="1"/>
  <c r="F35" i="4"/>
  <c r="AZ98" i="1"/>
  <c r="F33" i="5"/>
  <c r="AZ100" i="1" s="1"/>
  <c r="F33" i="2"/>
  <c r="AZ96" i="1" s="1"/>
  <c r="J35" i="3"/>
  <c r="AV97" i="1"/>
  <c r="AT97" i="1" s="1"/>
  <c r="F33" i="8"/>
  <c r="AZ103" i="1"/>
  <c r="BC99" i="1"/>
  <c r="AY99" i="1" s="1"/>
  <c r="BA95" i="1"/>
  <c r="AW95" i="1" s="1"/>
  <c r="BA99" i="1"/>
  <c r="AW99" i="1"/>
  <c r="J33" i="2"/>
  <c r="AV96" i="1"/>
  <c r="AT96" i="1"/>
  <c r="J35" i="6"/>
  <c r="AV101" i="1"/>
  <c r="AT101" i="1"/>
  <c r="F33" i="9"/>
  <c r="AZ104" i="1" s="1"/>
  <c r="BB95" i="1"/>
  <c r="AX95" i="1"/>
  <c r="BD95" i="1"/>
  <c r="BB99" i="1"/>
  <c r="AX99" i="1" s="1"/>
  <c r="F35" i="6"/>
  <c r="AZ101" i="1"/>
  <c r="BC95" i="1"/>
  <c r="AY95" i="1"/>
  <c r="BD99" i="1"/>
  <c r="J33" i="5"/>
  <c r="AV100" i="1" s="1"/>
  <c r="AT100" i="1" s="1"/>
  <c r="J32" i="4" l="1"/>
  <c r="AG98" i="1" s="1"/>
  <c r="AN98" i="1" s="1"/>
  <c r="P138" i="2"/>
  <c r="AU96" i="1"/>
  <c r="J41" i="7"/>
  <c r="J41" i="4"/>
  <c r="J41" i="3"/>
  <c r="J98" i="3"/>
  <c r="BK133" i="5"/>
  <c r="J133" i="5" s="1"/>
  <c r="J30" i="5" s="1"/>
  <c r="AG100" i="1" s="1"/>
  <c r="AN100" i="1" s="1"/>
  <c r="J98" i="7"/>
  <c r="BK138" i="2"/>
  <c r="J138" i="2"/>
  <c r="J96" i="2" s="1"/>
  <c r="BK121" i="9"/>
  <c r="J121" i="9"/>
  <c r="BK124" i="8"/>
  <c r="J124" i="8"/>
  <c r="J96" i="8"/>
  <c r="AN97" i="1"/>
  <c r="BD94" i="1"/>
  <c r="W33" i="1"/>
  <c r="AU95" i="1"/>
  <c r="AU94" i="1"/>
  <c r="J32" i="6"/>
  <c r="AG101" i="1"/>
  <c r="AN101" i="1"/>
  <c r="AZ95" i="1"/>
  <c r="AV95" i="1" s="1"/>
  <c r="AT95" i="1" s="1"/>
  <c r="BC94" i="1"/>
  <c r="AY94" i="1"/>
  <c r="AZ99" i="1"/>
  <c r="AV99" i="1"/>
  <c r="AT99" i="1" s="1"/>
  <c r="BB94" i="1"/>
  <c r="W31" i="1" s="1"/>
  <c r="BA94" i="1"/>
  <c r="W30" i="1"/>
  <c r="J30" i="9"/>
  <c r="AG104" i="1" s="1"/>
  <c r="AN104" i="1" s="1"/>
  <c r="J39" i="5" l="1"/>
  <c r="J96" i="5"/>
  <c r="J39" i="9"/>
  <c r="J41" i="6"/>
  <c r="J96" i="9"/>
  <c r="J30" i="8"/>
  <c r="AG103" i="1" s="1"/>
  <c r="AN103" i="1" s="1"/>
  <c r="AX94" i="1"/>
  <c r="AZ94" i="1"/>
  <c r="W29" i="1" s="1"/>
  <c r="AW94" i="1"/>
  <c r="AK30" i="1" s="1"/>
  <c r="J30" i="2"/>
  <c r="AG96" i="1"/>
  <c r="AN96" i="1"/>
  <c r="AG99" i="1"/>
  <c r="AN99" i="1" s="1"/>
  <c r="W32" i="1"/>
  <c r="J39" i="2" l="1"/>
  <c r="J39" i="8"/>
  <c r="AV94" i="1"/>
  <c r="AK29" i="1" s="1"/>
  <c r="AG95" i="1"/>
  <c r="AG94" i="1" s="1"/>
  <c r="AN95" i="1" l="1"/>
  <c r="AK26" i="1"/>
  <c r="AK35" i="1"/>
  <c r="AT94" i="1"/>
  <c r="AN94" i="1" l="1"/>
</calcChain>
</file>

<file path=xl/sharedStrings.xml><?xml version="1.0" encoding="utf-8"?>
<sst xmlns="http://schemas.openxmlformats.org/spreadsheetml/2006/main" count="12703" uniqueCount="1782">
  <si>
    <t>Export Komplet</t>
  </si>
  <si>
    <t/>
  </si>
  <si>
    <t>2.0</t>
  </si>
  <si>
    <t>ZAMOK</t>
  </si>
  <si>
    <t>False</t>
  </si>
  <si>
    <t>{a28e2c5f-d479-486f-83df-d5ca329e8f7c}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</si>
  <si>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</si>
  <si>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</si>
  <si>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</si>
  <si>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</si>
  <si>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</si>
  <si>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</si>
  <si>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</si>
  <si>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</si>
  <si>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211006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</si>
  <si>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</si>
  <si>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</si>
  <si>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Zateplení a oprava zpevněných ploch vč. hydroizolace MŠ B. Dvorského 1009/2</t>
  </si>
  <si>
    <t>KSO:</t>
  </si>
  <si>
    <t>CC-CZ:</t>
  </si>
  <si>
    <t>Místo:</t>
  </si>
  <si>
    <t>Ostrava-Bělský Les</t>
  </si>
  <si>
    <t>Datum:</t>
  </si>
  <si>
    <t>6. 10. 2021</t>
  </si>
  <si>
    <t>Zadavatel:</t>
  </si>
  <si>
    <t>IČ:</t>
  </si>
  <si>
    <t>S.m. Ostrava, M.o. Ostrava-Jih</t>
  </si>
  <si>
    <t>DIČ:</t>
  </si>
  <si>
    <t>Uchazeč:</t>
  </si>
  <si>
    <t>Vyplň údaj</t>
  </si>
  <si>
    <t>Projektant:</t>
  </si>
  <si>
    <t>Ing. Miroslav Havlásek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</si>
  <si>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</si>
  <si>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</si>
  <si>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</si>
  <si>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</si>
  <si>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</si>
  <si>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</si>
  <si>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</si>
  <si>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</si>
  <si>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</si>
  <si>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</si>
  <si>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</si>
  <si>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</si>
  <si>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</si>
  <si>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</si>
  <si>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</si>
  <si>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</si>
  <si>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</si>
  <si>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</si>
  <si>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</si>
  <si>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</si>
  <si>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</si>
  <si>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</si>
  <si>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</si>
  <si>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</si>
  <si>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</si>
  <si>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</si>
  <si>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</si>
  <si>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</si>
  <si>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</si>
  <si>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</si>
  <si>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</si>
  <si>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</si>
  <si>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</si>
  <si>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</si>
  <si>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</si>
  <si>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</si>
  <si>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</si>
  <si>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</si>
  <si>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</si>
  <si>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</si>
  <si>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</si>
  <si>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</si>
  <si>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</si>
  <si>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</si>
  <si>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</si>
  <si>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</si>
  <si>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</si>
  <si>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</si>
  <si>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Část 1</t>
  </si>
  <si>
    <t>Objekt A</t>
  </si>
  <si>
    <t>STA</t>
  </si>
  <si>
    <t>1</t>
  </si>
  <si>
    <t>{48bd1cca-6a99-48a5-95b8-84dec7589613}</t>
  </si>
  <si>
    <t>2</t>
  </si>
  <si>
    <t>/</t>
  </si>
  <si>
    <t>Soupis</t>
  </si>
  <si>
    <t>###NOINSERT###</t>
  </si>
  <si>
    <t>Část 1-E1</t>
  </si>
  <si>
    <t>Objekt A - Elektroinstalace</t>
  </si>
  <si>
    <t>{adbf9b24-7eca-4b2e-b9a6-3e3377b3b717}</t>
  </si>
  <si>
    <t>Část 1-E2</t>
  </si>
  <si>
    <t>Objekt A - Ochrana proti blesku</t>
  </si>
  <si>
    <t>{8b1e3dde-21c4-4361-97cd-b5ac82edacd8}</t>
  </si>
  <si>
    <t>Část 2</t>
  </si>
  <si>
    <t>Objekt B a C</t>
  </si>
  <si>
    <t>{58152864-b24d-4730-b340-d5433e797d74}</t>
  </si>
  <si>
    <t>Část 2-E1</t>
  </si>
  <si>
    <t>Objekt B a C - Elektroinstalace</t>
  </si>
  <si>
    <t>{6b88d5e8-b7b3-440a-a735-53c882f838aa}</t>
  </si>
  <si>
    <t>Část 2-E2</t>
  </si>
  <si>
    <t>Objekt B a C - Ochrana proti blesku</t>
  </si>
  <si>
    <t>{40883652-a501-406f-a9ff-0cc013910487}</t>
  </si>
  <si>
    <t>Část 3</t>
  </si>
  <si>
    <t>Zpevněné plochy</t>
  </si>
  <si>
    <t>{ed7d6b4f-13ce-4425-a8d7-a9c8b2150061}</t>
  </si>
  <si>
    <t>VRN</t>
  </si>
  <si>
    <t>Vedlejší a ostatní náklady</t>
  </si>
  <si>
    <t>{8dd59b64-3565-4c53-a057-99660955e762}</t>
  </si>
  <si>
    <t>F1</t>
  </si>
  <si>
    <t>Sokl pod terénem</t>
  </si>
  <si>
    <t>53,12</t>
  </si>
  <si>
    <t>F2</t>
  </si>
  <si>
    <t>Sokl - dekorativní omítka nad terénem</t>
  </si>
  <si>
    <t>36,03</t>
  </si>
  <si>
    <t>KRYCÍ LIST SOUPISU PRACÍ</t>
  </si>
  <si>
    <t>F3</t>
  </si>
  <si>
    <t>Fasáda - MW160, silikonová omítka</t>
  </si>
  <si>
    <t>92,12</t>
  </si>
  <si>
    <t>F3a</t>
  </si>
  <si>
    <t>Ostění - MW30, silikonová omítka</t>
  </si>
  <si>
    <t>7,84</t>
  </si>
  <si>
    <t>F3b</t>
  </si>
  <si>
    <t>MW30 pod parapet</t>
  </si>
  <si>
    <t>19,71</t>
  </si>
  <si>
    <t>F4</t>
  </si>
  <si>
    <t>Fasáda - EPS160, silikonová omítka</t>
  </si>
  <si>
    <t>722,12</t>
  </si>
  <si>
    <t>Objekt:</t>
  </si>
  <si>
    <t>F4a</t>
  </si>
  <si>
    <t>Ostění - EPS30, silikonová omítka</t>
  </si>
  <si>
    <t>209,38</t>
  </si>
  <si>
    <t>Část 1 - Objekt A</t>
  </si>
  <si>
    <t>F4b</t>
  </si>
  <si>
    <t>EPS30 pod parapet</t>
  </si>
  <si>
    <t>53,46</t>
  </si>
  <si>
    <t>F6</t>
  </si>
  <si>
    <t>Podhled - EPS30, silikonová omítka</t>
  </si>
  <si>
    <t>23,38</t>
  </si>
  <si>
    <t>S1</t>
  </si>
  <si>
    <t>Střecha S1</t>
  </si>
  <si>
    <t>60,63</t>
  </si>
  <si>
    <t>S2</t>
  </si>
  <si>
    <t>Střecha S2</t>
  </si>
  <si>
    <t>486,45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</si>
  <si>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</si>
  <si>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</si>
  <si>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</si>
  <si>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</si>
  <si>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</si>
  <si>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</si>
  <si>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</si>
  <si>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</si>
  <si>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</si>
  <si>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</si>
  <si>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</si>
  <si>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</si>
  <si>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</si>
  <si>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</si>
  <si>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</si>
  <si>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</si>
  <si>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</si>
  <si>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</si>
  <si>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</si>
  <si>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</si>
  <si>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</si>
  <si>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</si>
  <si>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</si>
  <si>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</si>
  <si>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</si>
  <si>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</si>
  <si>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</si>
  <si>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</si>
  <si>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</si>
  <si>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</si>
  <si>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</si>
  <si>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</si>
  <si>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</si>
  <si>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</si>
  <si>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</si>
  <si>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</si>
  <si>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</si>
  <si>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</si>
  <si>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</si>
  <si>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</si>
  <si>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</si>
  <si>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</si>
  <si>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</si>
  <si>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</si>
  <si>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</si>
  <si>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</si>
  <si>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</si>
  <si>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</si>
  <si>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</si>
  <si>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1963311079</t>
  </si>
  <si>
    <t>VV</t>
  </si>
  <si>
    <t>2*2*2</t>
  </si>
  <si>
    <t>4*2</t>
  </si>
  <si>
    <t>5*4</t>
  </si>
  <si>
    <t>Součet</t>
  </si>
  <si>
    <t>112101101</t>
  </si>
  <si>
    <t>Odstranění stromů listnatých průměru kmene do 300 mm</t>
  </si>
  <si>
    <t>kus</t>
  </si>
  <si>
    <t>1155451357</t>
  </si>
  <si>
    <t>3</t>
  </si>
  <si>
    <t>112101102</t>
  </si>
  <si>
    <t>Odstranění stromů listnatých průměru kmene do 500 mm</t>
  </si>
  <si>
    <t>571447310</t>
  </si>
  <si>
    <t>112101121</t>
  </si>
  <si>
    <t>Odstranění stromů jehličnatých průměru kmene do 300 mm</t>
  </si>
  <si>
    <t>-1016372378</t>
  </si>
  <si>
    <t>5</t>
  </si>
  <si>
    <t>112101122</t>
  </si>
  <si>
    <t>Odstranění stromů jehličnatých průměru kmene do 500 mm</t>
  </si>
  <si>
    <t>1037947989</t>
  </si>
  <si>
    <t>6</t>
  </si>
  <si>
    <t>112151511</t>
  </si>
  <si>
    <t>Řez a průklest stromů pomocí mobilní plošiny výšky do 10 m</t>
  </si>
  <si>
    <t>-389682477</t>
  </si>
  <si>
    <t>7</t>
  </si>
  <si>
    <t>112251101</t>
  </si>
  <si>
    <t>Odstranění pařezů D do 300 mm</t>
  </si>
  <si>
    <t>-521683202</t>
  </si>
  <si>
    <t>5+3</t>
  </si>
  <si>
    <t>8</t>
  </si>
  <si>
    <t>112251102</t>
  </si>
  <si>
    <t>Odstranění pařezů D do 500 mm</t>
  </si>
  <si>
    <t>2058776079</t>
  </si>
  <si>
    <t>1+1</t>
  </si>
  <si>
    <t>9</t>
  </si>
  <si>
    <t>113106121</t>
  </si>
  <si>
    <t>Rozebrání dlažeb z betonových nebo kamenných dlaždic komunikací pro pěší ručně</t>
  </si>
  <si>
    <t>-930447275</t>
  </si>
  <si>
    <t>"okapový chodník</t>
  </si>
  <si>
    <t>39,303</t>
  </si>
  <si>
    <t>10</t>
  </si>
  <si>
    <t>113107112</t>
  </si>
  <si>
    <t>Odstranění podkladu z kameniva těženého tl 200 mm ručně</t>
  </si>
  <si>
    <t>-61163925</t>
  </si>
  <si>
    <t>11</t>
  </si>
  <si>
    <t>113202111</t>
  </si>
  <si>
    <t>Vytrhání obrub krajníků obrubníků stojatých</t>
  </si>
  <si>
    <t>m</t>
  </si>
  <si>
    <t>321645884</t>
  </si>
  <si>
    <t>12</t>
  </si>
  <si>
    <t>131213101</t>
  </si>
  <si>
    <t>Hloubení jam v soudržných horninách třídy těžitelnosti I, skupiny 3 ručně</t>
  </si>
  <si>
    <t>m3</t>
  </si>
  <si>
    <t>-1006170023</t>
  </si>
  <si>
    <t>"pro nové schody" (2+1,75)*2,5*0,5</t>
  </si>
  <si>
    <t>13</t>
  </si>
  <si>
    <t>132212111</t>
  </si>
  <si>
    <t>Hloubení rýh š do 800 mm v soudržných horninách třídy těžitelnosti I, skupiny 3 ručně</t>
  </si>
  <si>
    <t>1025123688</t>
  </si>
  <si>
    <t>(20+35)*2*0,75*0,7</t>
  </si>
  <si>
    <t>14</t>
  </si>
  <si>
    <t>162201401</t>
  </si>
  <si>
    <t>Vodorovné přemístění větví stromů listnatých do 1 km D kmene do 300 mm</t>
  </si>
  <si>
    <t>1472573703</t>
  </si>
  <si>
    <t>162201402</t>
  </si>
  <si>
    <t>Vodorovné přemístění větví stromů listnatých do 1 km D kmene do 500 mm</t>
  </si>
  <si>
    <t>-1236599167</t>
  </si>
  <si>
    <t>16</t>
  </si>
  <si>
    <t>162201405</t>
  </si>
  <si>
    <t>Vodorovné přemístění větví stromů jehličnatých do 1 km D kmene do 300 mm</t>
  </si>
  <si>
    <t>1110932093</t>
  </si>
  <si>
    <t>3+1</t>
  </si>
  <si>
    <t>17</t>
  </si>
  <si>
    <t>162201406</t>
  </si>
  <si>
    <t>Vodorovné přemístění větví stromů jehličnatých do 1 km D kmene do 500 mm</t>
  </si>
  <si>
    <t>-257565031</t>
  </si>
  <si>
    <t>18</t>
  </si>
  <si>
    <t>162201411</t>
  </si>
  <si>
    <t>Vodorovné přemístění kmenů stromů listnatých do 1 km D kmene do 300 mm</t>
  </si>
  <si>
    <t>-710935113</t>
  </si>
  <si>
    <t>19</t>
  </si>
  <si>
    <t>162201412</t>
  </si>
  <si>
    <t>Vodorovné přemístění kmenů stromů listnatých do 1 km D kmene do 500 mm</t>
  </si>
  <si>
    <t>600790800</t>
  </si>
  <si>
    <t>20</t>
  </si>
  <si>
    <t>162201415</t>
  </si>
  <si>
    <t>Vodorovné přemístění kmenů stromů jehličnatých do 1 km D kmene do 300 mm</t>
  </si>
  <si>
    <t>336861789</t>
  </si>
  <si>
    <t>162201416</t>
  </si>
  <si>
    <t>Vodorovné přemístění kmenů stromů jehličnatých do 1 km D kmene do 500 mm</t>
  </si>
  <si>
    <t>502762992</t>
  </si>
  <si>
    <t>22</t>
  </si>
  <si>
    <t>162201421</t>
  </si>
  <si>
    <t>Vodorovné přemístění pařezů do 1 km D do 300 mm</t>
  </si>
  <si>
    <t>-1762045082</t>
  </si>
  <si>
    <t>23</t>
  </si>
  <si>
    <t>162201422</t>
  </si>
  <si>
    <t>Vodorovné přemístění pařezů do 1 km D do 500 mm</t>
  </si>
  <si>
    <t>1815357307</t>
  </si>
  <si>
    <t>24</t>
  </si>
  <si>
    <t>162301501</t>
  </si>
  <si>
    <t>Vodorovné přemístění křovin do 5 km D kmene do 100 mm</t>
  </si>
  <si>
    <t>901642725</t>
  </si>
  <si>
    <t>25</t>
  </si>
  <si>
    <t>162301931</t>
  </si>
  <si>
    <t>Příplatek k vodorovnému přemístění větví stromů listnatých D kmene do 300 mm ZKD 1 km</t>
  </si>
  <si>
    <t>-1549380038</t>
  </si>
  <si>
    <t>5*9 'Přepočtené koeficientem množství</t>
  </si>
  <si>
    <t>26</t>
  </si>
  <si>
    <t>162301932</t>
  </si>
  <si>
    <t>Příplatek k vodorovnému přemístění větví stromů listnatých D kmene do 500 mm ZKD 1 km</t>
  </si>
  <si>
    <t>1553879553</t>
  </si>
  <si>
    <t>1*9 'Přepočtené koeficientem množství</t>
  </si>
  <si>
    <t>27</t>
  </si>
  <si>
    <t>162301941</t>
  </si>
  <si>
    <t>Příplatek k vodorovnému přemístění větví stromů jehličnatých D kmene do 300 mm ZKD 1 km</t>
  </si>
  <si>
    <t>-2041773156</t>
  </si>
  <si>
    <t>4*9 'Přepočtené koeficientem množství</t>
  </si>
  <si>
    <t>28</t>
  </si>
  <si>
    <t>162301942</t>
  </si>
  <si>
    <t>Příplatek k vodorovnému přemístění větví stromů jehličnatých D kmene do 500 mm ZKD 1 km</t>
  </si>
  <si>
    <t>238928841</t>
  </si>
  <si>
    <t>29</t>
  </si>
  <si>
    <t>162301951</t>
  </si>
  <si>
    <t>Příplatek k vodorovnému přemístění kmenů stromů listnatých D kmene do 300 mm ZKD 1 km</t>
  </si>
  <si>
    <t>799680429</t>
  </si>
  <si>
    <t>30</t>
  </si>
  <si>
    <t>162301952</t>
  </si>
  <si>
    <t>Příplatek k vodorovnému přemístění kmenů stromů listnatých D kmene do 500 mm ZKD 1 km</t>
  </si>
  <si>
    <t>1731623244</t>
  </si>
  <si>
    <t>31</t>
  </si>
  <si>
    <t>162301961</t>
  </si>
  <si>
    <t>Příplatek k vodorovnému přemístění kmenů stromů jehličnatých D kmene do 300 mm ZKD 1 km</t>
  </si>
  <si>
    <t>-561891937</t>
  </si>
  <si>
    <t>3*9 'Přepočtené koeficientem množství</t>
  </si>
  <si>
    <t>32</t>
  </si>
  <si>
    <t>162301962</t>
  </si>
  <si>
    <t>Příplatek k vodorovnému přemístění kmenů stromů jehličnatých D kmene do 500 mm ZKD 1 km</t>
  </si>
  <si>
    <t>1116217382</t>
  </si>
  <si>
    <t>33</t>
  </si>
  <si>
    <t>162301971</t>
  </si>
  <si>
    <t>Příplatek k vodorovnému přemístění pařezů D 300 mm ZKD 1 km</t>
  </si>
  <si>
    <t>787562811</t>
  </si>
  <si>
    <t>8*9 'Přepočtené koeficientem množství</t>
  </si>
  <si>
    <t>34</t>
  </si>
  <si>
    <t>162301972</t>
  </si>
  <si>
    <t>Příplatek k vodorovnému přemístění pařezů D 500 mm ZKD 1 km</t>
  </si>
  <si>
    <t>-201425885</t>
  </si>
  <si>
    <t>2*9 'Přepočtené koeficientem množství</t>
  </si>
  <si>
    <t>35</t>
  </si>
  <si>
    <t>162301981</t>
  </si>
  <si>
    <t>Příplatek k vodorovnému přemístění křovin D kmene do 100 mm ZKD 1 km</t>
  </si>
  <si>
    <t>-1979236958</t>
  </si>
  <si>
    <t>37*5 'Přepočtené koeficientem množství</t>
  </si>
  <si>
    <t>36</t>
  </si>
  <si>
    <t>162751117</t>
  </si>
  <si>
    <t>Vodorovné přemístění do 10000 m výkopku/sypaniny z horniny třídy těžitelnosti I, skupiny 1 až 3</t>
  </si>
  <si>
    <t>1776377587</t>
  </si>
  <si>
    <t>4,688*0,8</t>
  </si>
  <si>
    <t>37</t>
  </si>
  <si>
    <t>171201231</t>
  </si>
  <si>
    <t>Poplatek za uložení zeminy a kamení na recyklační skládce (skládkovné) kód odpadu 17 05 04</t>
  </si>
  <si>
    <t>t</t>
  </si>
  <si>
    <t>-867042082</t>
  </si>
  <si>
    <t>3,75*2 'Přepočtené koeficientem množství</t>
  </si>
  <si>
    <t>38</t>
  </si>
  <si>
    <t>171251201</t>
  </si>
  <si>
    <t>Uložení sypaniny na skládky nebo meziskládky</t>
  </si>
  <si>
    <t>1291498908</t>
  </si>
  <si>
    <t>39</t>
  </si>
  <si>
    <t>174111101</t>
  </si>
  <si>
    <t>Zásyp jam, šachet rýh nebo kolem objektů sypaninou se zhutněním ručně</t>
  </si>
  <si>
    <t>-1368999881</t>
  </si>
  <si>
    <t>"pro zateplení soklu" (20+35)*2*0,75*0,7</t>
  </si>
  <si>
    <t>"pro nové schody" (2+1,75)*2,5*0,5*0,2</t>
  </si>
  <si>
    <t>40</t>
  </si>
  <si>
    <t>181912112</t>
  </si>
  <si>
    <t>Úprava pláně v hornině třídy těžitelnosti I, skupiny 3 se zhutněním ručně</t>
  </si>
  <si>
    <t>-398970786</t>
  </si>
  <si>
    <t>"pro zateplení soklu" (20+35)*2*0,75</t>
  </si>
  <si>
    <t>"pro nové schody" (2+1,75)*2,5</t>
  </si>
  <si>
    <t>Zakládání</t>
  </si>
  <si>
    <t>41</t>
  </si>
  <si>
    <t>271532212.1</t>
  </si>
  <si>
    <t>Podsyp pod základové konstrukce se zhutněním z hrubého kameniva frakce 0 až 32 mm</t>
  </si>
  <si>
    <t>1013626498</t>
  </si>
  <si>
    <t>1,22+1,04</t>
  </si>
  <si>
    <t>42</t>
  </si>
  <si>
    <t>273313511</t>
  </si>
  <si>
    <t>Základové desky z betonu tř. C 12/15</t>
  </si>
  <si>
    <t>2000790997</t>
  </si>
  <si>
    <t>"pod venkovní schody"</t>
  </si>
  <si>
    <t>1,66+1,14</t>
  </si>
  <si>
    <t>43</t>
  </si>
  <si>
    <t>273351121</t>
  </si>
  <si>
    <t>Zřízení bednění základových desek</t>
  </si>
  <si>
    <t>-503705970</t>
  </si>
  <si>
    <t>2,15*0,15*(2+4+2+2)</t>
  </si>
  <si>
    <t>0,15*(1,7*2+1,4*4+1,1*2+0,8*2)</t>
  </si>
  <si>
    <t>44</t>
  </si>
  <si>
    <t>273351122</t>
  </si>
  <si>
    <t>Odstranění bednění základových desek</t>
  </si>
  <si>
    <t>529854236</t>
  </si>
  <si>
    <t>Vodorovné konstrukce</t>
  </si>
  <si>
    <t>45</t>
  </si>
  <si>
    <t>434121426</t>
  </si>
  <si>
    <t>Osazení ŽB schodišťových stupňů na desku drsných</t>
  </si>
  <si>
    <t>-2054338536</t>
  </si>
  <si>
    <t>2*9</t>
  </si>
  <si>
    <t>46</t>
  </si>
  <si>
    <t>M</t>
  </si>
  <si>
    <t>59373755.1</t>
  </si>
  <si>
    <t>stupeň schodišťový ŽB tryskaný 100x35x15cm</t>
  </si>
  <si>
    <t>-51429194</t>
  </si>
  <si>
    <t>47</t>
  </si>
  <si>
    <t>59373755.2</t>
  </si>
  <si>
    <t>stupeň schodišťový nájezdový ŽB tryskaný 100x35x15cm</t>
  </si>
  <si>
    <t>1502788049</t>
  </si>
  <si>
    <t>Úpravy povrchů, podlahy a osazování výplní</t>
  </si>
  <si>
    <t>48</t>
  </si>
  <si>
    <t>612325222</t>
  </si>
  <si>
    <t>Vápenocementová štuková omítka malých ploch do 0,25 m2 na stěnách</t>
  </si>
  <si>
    <t>361515893</t>
  </si>
  <si>
    <t>49</t>
  </si>
  <si>
    <t>619995001</t>
  </si>
  <si>
    <t>Začištění omítek kolem oken, dveří, podlah nebo obkladů</t>
  </si>
  <si>
    <t>177242956</t>
  </si>
  <si>
    <t>50</t>
  </si>
  <si>
    <t>621135002</t>
  </si>
  <si>
    <t>Vyrovnání podkladu vnějších podhledů maltou cementovou tl do 10 mm</t>
  </si>
  <si>
    <t>-116600987</t>
  </si>
  <si>
    <t>51</t>
  </si>
  <si>
    <t>621211001</t>
  </si>
  <si>
    <t>Montáž kontaktního zateplení vnějších podhledů lepením a mechanickým kotvením polystyrénových desek tl do 40 mm</t>
  </si>
  <si>
    <t>-841944514</t>
  </si>
  <si>
    <t>52</t>
  </si>
  <si>
    <t>28376071</t>
  </si>
  <si>
    <t>deska EPS grafitová fasádní λ=0,032 tl 30mm</t>
  </si>
  <si>
    <t>855651334</t>
  </si>
  <si>
    <t>23,38*1,02 'Přepočtené koeficientem množství</t>
  </si>
  <si>
    <t>53</t>
  </si>
  <si>
    <t>621335101</t>
  </si>
  <si>
    <t>Oprava cementové hladké omítky vnějších podhledů v rozsahu do 10%</t>
  </si>
  <si>
    <t>1487876745</t>
  </si>
  <si>
    <t>54</t>
  </si>
  <si>
    <t>621531021</t>
  </si>
  <si>
    <t>Tenkovrstvá silikonová zrnitá omítka tl. 2,0 mm včetně penetrace vnějších podhledů</t>
  </si>
  <si>
    <t>-1260319048</t>
  </si>
  <si>
    <t>23,38*1,05 'Přepočtené koeficientem množství</t>
  </si>
  <si>
    <t>55</t>
  </si>
  <si>
    <t>622135002</t>
  </si>
  <si>
    <t>Vyrovnání podkladu vnějších stěn maltou cementovou tl do 10 mm</t>
  </si>
  <si>
    <t>-1456733160</t>
  </si>
  <si>
    <t>1188,81-F6-F1-F2</t>
  </si>
  <si>
    <t>56</t>
  </si>
  <si>
    <t>622142001</t>
  </si>
  <si>
    <t>Potažení vnějších stěn sklovláknitým pletivem vtlačeným do tenkovrstvé hmoty</t>
  </si>
  <si>
    <t>1465009199</t>
  </si>
  <si>
    <t>"schody" 0,24+0,1</t>
  </si>
  <si>
    <t>57</t>
  </si>
  <si>
    <t>622211021</t>
  </si>
  <si>
    <t>Montáž kontaktního zateplení vnějších stěn lepením a mechanickým kotvením polystyrénových desek tl do 120 mm</t>
  </si>
  <si>
    <t>367511676</t>
  </si>
  <si>
    <t>58</t>
  </si>
  <si>
    <t>28376018</t>
  </si>
  <si>
    <t>deska perimetrická fasádní soklová 150kPa λ=0,035 tl 120mm</t>
  </si>
  <si>
    <t>-809498565</t>
  </si>
  <si>
    <t>36,03*1,02 'Přepočtené koeficientem množství</t>
  </si>
  <si>
    <t>59</t>
  </si>
  <si>
    <t>622211031</t>
  </si>
  <si>
    <t>Montáž kontaktního zateplení vnějších stěn lepením a mechanickým kotvením polystyrénových desek tl do 160 mm</t>
  </si>
  <si>
    <t>604777428</t>
  </si>
  <si>
    <t>60</t>
  </si>
  <si>
    <t>28376079</t>
  </si>
  <si>
    <t>deska EPS grafitová fasádní λ=0,032 tl 160mm</t>
  </si>
  <si>
    <t>444606695</t>
  </si>
  <si>
    <t>722,12*1,02 'Přepočtené koeficientem množství</t>
  </si>
  <si>
    <t>61</t>
  </si>
  <si>
    <t>622212051</t>
  </si>
  <si>
    <t>Montáž kontaktního zateplení vnějšího ostění, nadpraží nebo parapetu hl. špalety do 400 mm lepením desek z polystyrenu tl do 40 mm</t>
  </si>
  <si>
    <t>-878532556</t>
  </si>
  <si>
    <t>(F4a+F4b)/0,4</t>
  </si>
  <si>
    <t>62</t>
  </si>
  <si>
    <t>-1728074066</t>
  </si>
  <si>
    <t>F4a+F4b</t>
  </si>
  <si>
    <t>262,84*1,05 'Přepočtené koeficientem množství</t>
  </si>
  <si>
    <t>63</t>
  </si>
  <si>
    <t>622221031</t>
  </si>
  <si>
    <t>Montáž kontaktního zateplení vnějších stěn lepením a mechanickým kotvením desek z minerální vlny s podélnou orientací vláken tl do 160 mm</t>
  </si>
  <si>
    <t>101979899</t>
  </si>
  <si>
    <t>64</t>
  </si>
  <si>
    <t>63141424</t>
  </si>
  <si>
    <t>deska tepelně izolační minerální kontaktních fasád podélné vlákno λ=0,035 tl 160mm</t>
  </si>
  <si>
    <t>1892924094</t>
  </si>
  <si>
    <t>92,12*1,02 'Přepočtené koeficientem množství</t>
  </si>
  <si>
    <t>65</t>
  </si>
  <si>
    <t>622251101</t>
  </si>
  <si>
    <t>Příplatek k cenám kontaktního zateplení stěn za použití tepelněizolačních zátek z polystyrenu</t>
  </si>
  <si>
    <t>2029559018</t>
  </si>
  <si>
    <t>F1+F2+F4</t>
  </si>
  <si>
    <t>66</t>
  </si>
  <si>
    <t>622251105</t>
  </si>
  <si>
    <t>Příplatek k cenám kontaktního zateplení stěn za použití tepelněizolačních zátek z minerální vlny</t>
  </si>
  <si>
    <t>1682788729</t>
  </si>
  <si>
    <t>67</t>
  </si>
  <si>
    <t>622311R03</t>
  </si>
  <si>
    <t>Příplatek k zateplení vnějších stěn za dodávku a osazení všech systémových lišt, rohovníků, profilů a doplňků / příslušenství</t>
  </si>
  <si>
    <t>1468503834</t>
  </si>
  <si>
    <t>"ETICS, kvalita.tř. A, dle PD a TZ"</t>
  </si>
  <si>
    <t>"množství vztaženo k celkové ploše zateplení" F2+F3+F4</t>
  </si>
  <si>
    <t>68</t>
  </si>
  <si>
    <t>622222051</t>
  </si>
  <si>
    <t>Montáž kontaktního zateplení vnějšího ostění, nadpraží nebo parapetu hl. špalety do 400 mm lepením desek z minerální vlny tl do 40 mm</t>
  </si>
  <si>
    <t>-2075646678</t>
  </si>
  <si>
    <t>(F3a+F3b)/0,4</t>
  </si>
  <si>
    <t>69</t>
  </si>
  <si>
    <t>63151518.1</t>
  </si>
  <si>
    <t>deska tepelně izolační minerální kontaktních fasád podélné vlákno λ=0,035 tl 30mm</t>
  </si>
  <si>
    <t>-543379758</t>
  </si>
  <si>
    <t>F3a+F3b</t>
  </si>
  <si>
    <t>27,55*1,1 'Přepočtené koeficientem množství</t>
  </si>
  <si>
    <t>70</t>
  </si>
  <si>
    <t>622311R04</t>
  </si>
  <si>
    <t>Příplatek k zateplení vnějších stěn za výtažné zkoušky</t>
  </si>
  <si>
    <t>-117607669</t>
  </si>
  <si>
    <t>71</t>
  </si>
  <si>
    <t>622335101</t>
  </si>
  <si>
    <t>Oprava cementové hladké omítky vnějších stěn v rozsahu do 10%</t>
  </si>
  <si>
    <t>1269327459</t>
  </si>
  <si>
    <t>1188,81-F6</t>
  </si>
  <si>
    <t>72</t>
  </si>
  <si>
    <t>622511111</t>
  </si>
  <si>
    <t>Tenkovrstvá akrylátová mozaiková střednězrnná omítka včetně penetrace vnějších stěn</t>
  </si>
  <si>
    <t>-1616626374</t>
  </si>
  <si>
    <t>F2+0,34</t>
  </si>
  <si>
    <t>36,37*1,05 'Přepočtené koeficientem množství</t>
  </si>
  <si>
    <t>73</t>
  </si>
  <si>
    <t>622531021</t>
  </si>
  <si>
    <t>Tenkovrstvá silikonová zrnitá omítka tl. 2,0 mm včetně penetrace vnějších stěn</t>
  </si>
  <si>
    <t>-1217317204</t>
  </si>
  <si>
    <t>F3+F3a+F4+F4a</t>
  </si>
  <si>
    <t>1031,46*1,05 'Přepočtené koeficientem množství</t>
  </si>
  <si>
    <t>74</t>
  </si>
  <si>
    <t>626901001.1</t>
  </si>
  <si>
    <t>Zhotovení barevného nápisu velikosti cca 10,5 x 0,5 v modrém a červeném odstínu ve fontu „Tahoma středoevropský“ s textem: „Mateřská škola B. Dvorského“</t>
  </si>
  <si>
    <t>kpl</t>
  </si>
  <si>
    <t>2119095375</t>
  </si>
  <si>
    <t>75</t>
  </si>
  <si>
    <t>629995101</t>
  </si>
  <si>
    <t>Očištění vnějších ploch tlakovou vodou</t>
  </si>
  <si>
    <t>-1899133989</t>
  </si>
  <si>
    <t>"F1" 53,12</t>
  </si>
  <si>
    <t>"F2" 36,03</t>
  </si>
  <si>
    <t>"F3" 92,12</t>
  </si>
  <si>
    <t>"F3a" 7,84</t>
  </si>
  <si>
    <t>"F3b" 19,71</t>
  </si>
  <si>
    <t>"F4" 722,12</t>
  </si>
  <si>
    <t>"F4a" 131,08+78,3</t>
  </si>
  <si>
    <t>"F4b" 53,46</t>
  </si>
  <si>
    <t>"F6" 23,38</t>
  </si>
  <si>
    <t>76</t>
  </si>
  <si>
    <t>632451234</t>
  </si>
  <si>
    <t>Potěr cementový samonivelační litý C25 tl do 50 mm</t>
  </si>
  <si>
    <t>-1994155501</t>
  </si>
  <si>
    <t>26,3</t>
  </si>
  <si>
    <t>77</t>
  </si>
  <si>
    <t>632451292</t>
  </si>
  <si>
    <t>Příplatek k cementovému samonivelačnímu litému potěru C25 ZKD 5 mm tloušťky přes 50 mm</t>
  </si>
  <si>
    <t>1359926022</t>
  </si>
  <si>
    <t>26,3*4 'Přepočtené koeficientem množství</t>
  </si>
  <si>
    <t>Ostatní konstrukce a práce, bourání</t>
  </si>
  <si>
    <t>78</t>
  </si>
  <si>
    <t>941211111</t>
  </si>
  <si>
    <t>Montáž lešení řadového rámového lehkého zatížení do 200 kg/m2 š do 0,9 m v do 10 m</t>
  </si>
  <si>
    <t>-1759477603</t>
  </si>
  <si>
    <t>79</t>
  </si>
  <si>
    <t>941211211</t>
  </si>
  <si>
    <t>Příplatek k lešení řadovému rámovému lehkému š 0,9 m v do 25 m za první a ZKD den použití</t>
  </si>
  <si>
    <t>495877296</t>
  </si>
  <si>
    <t>1100*45 'Přepočtené koeficientem množství</t>
  </si>
  <si>
    <t>80</t>
  </si>
  <si>
    <t>941211811</t>
  </si>
  <si>
    <t>Demontáž lešení řadového rámového lehkého zatížení do 200 kg/m2 š do 0,9 m v do 10 m</t>
  </si>
  <si>
    <t>-1823788231</t>
  </si>
  <si>
    <t>81</t>
  </si>
  <si>
    <t>944511111</t>
  </si>
  <si>
    <t>Montáž ochranné sítě z textilie z umělých vláken</t>
  </si>
  <si>
    <t>-2108022193</t>
  </si>
  <si>
    <t>82</t>
  </si>
  <si>
    <t>944511211</t>
  </si>
  <si>
    <t>Příplatek k ochranné síti za první a ZKD den použití</t>
  </si>
  <si>
    <t>-1826904400</t>
  </si>
  <si>
    <t>83</t>
  </si>
  <si>
    <t>944511811</t>
  </si>
  <si>
    <t>Demontáž ochranné sítě z textilie z umělých vláken</t>
  </si>
  <si>
    <t>-592985047</t>
  </si>
  <si>
    <t>84</t>
  </si>
  <si>
    <t>944711113</t>
  </si>
  <si>
    <t>Montáž záchytné stříšky š do 2,5 m</t>
  </si>
  <si>
    <t>904944702</t>
  </si>
  <si>
    <t>85</t>
  </si>
  <si>
    <t>944711213</t>
  </si>
  <si>
    <t>Příplatek k záchytné stříšce š do 2,5 m za první a ZKD den použití</t>
  </si>
  <si>
    <t>986082737</t>
  </si>
  <si>
    <t>8*45 'Přepočtené koeficientem množství</t>
  </si>
  <si>
    <t>86</t>
  </si>
  <si>
    <t>944711813</t>
  </si>
  <si>
    <t>Demontáž záchytné stříšky š do 2,5 m</t>
  </si>
  <si>
    <t>1790917987</t>
  </si>
  <si>
    <t>87</t>
  </si>
  <si>
    <t>949101111</t>
  </si>
  <si>
    <t>Lešení pomocné pro objekty pozemních staveb s lešeňovou podlahou v do 1,9 m zatížení do 150 kg/m2</t>
  </si>
  <si>
    <t>1251354924</t>
  </si>
  <si>
    <t>88</t>
  </si>
  <si>
    <t>953941517.1</t>
  </si>
  <si>
    <t>Zpětné osazování tabulek</t>
  </si>
  <si>
    <t>-867727078</t>
  </si>
  <si>
    <t>89</t>
  </si>
  <si>
    <t>963053936</t>
  </si>
  <si>
    <t>Bourání ŽB schodišťových ramen monolitických samonosných</t>
  </si>
  <si>
    <t>2069853264</t>
  </si>
  <si>
    <t>2,25*(1,15+1)</t>
  </si>
  <si>
    <t>90</t>
  </si>
  <si>
    <t>965042141</t>
  </si>
  <si>
    <t>Bourání podkladů pod dlažby nebo mazanin betonových nebo z litého asfaltu tl do 100 mm pl přes 4 m2</t>
  </si>
  <si>
    <t>-2074004489</t>
  </si>
  <si>
    <t>25,2*0,055</t>
  </si>
  <si>
    <t>91</t>
  </si>
  <si>
    <t>965045113</t>
  </si>
  <si>
    <t>Bourání potěrů cementových nebo pískocementových tl do 50 mm pl přes 4 m2</t>
  </si>
  <si>
    <t>470826251</t>
  </si>
  <si>
    <t>92</t>
  </si>
  <si>
    <t>965049111</t>
  </si>
  <si>
    <t>Příplatek k bourání betonových mazanin za bourání mazanin se svařovanou sítí tl do 100 mm</t>
  </si>
  <si>
    <t>-1640361183</t>
  </si>
  <si>
    <t>93</t>
  </si>
  <si>
    <t>965081323</t>
  </si>
  <si>
    <t>Bourání podlah z dlaždic betonových, teracových nebo čedičových tl do 25 mm plochy přes 1 m2</t>
  </si>
  <si>
    <t>690123221</t>
  </si>
  <si>
    <t>12,6*2</t>
  </si>
  <si>
    <t>94</t>
  </si>
  <si>
    <t>966003818.1</t>
  </si>
  <si>
    <t>Rozebrání oplocení z prken a latí s betonovou podezdívkou</t>
  </si>
  <si>
    <t>-2004175885</t>
  </si>
  <si>
    <t>95</t>
  </si>
  <si>
    <t>968072455</t>
  </si>
  <si>
    <t>Vybourání kovových dveřních zárubní pl do 2 m2</t>
  </si>
  <si>
    <t>-1752298099</t>
  </si>
  <si>
    <t>1,8*2</t>
  </si>
  <si>
    <t>96</t>
  </si>
  <si>
    <t>968072641</t>
  </si>
  <si>
    <t>Vybourání kovových stěn kromě výkladních</t>
  </si>
  <si>
    <t>1174476588</t>
  </si>
  <si>
    <t>2,25*2,825*2</t>
  </si>
  <si>
    <t>97</t>
  </si>
  <si>
    <t>969041113</t>
  </si>
  <si>
    <t>Vybourání vnitřního plastového potrubí do DN 200</t>
  </si>
  <si>
    <t>252606401</t>
  </si>
  <si>
    <t>1,5*3</t>
  </si>
  <si>
    <t>98</t>
  </si>
  <si>
    <t>978036121</t>
  </si>
  <si>
    <t>Otlučení (osekání) cementových omítek vnějších ploch v rozsahu do 10 %</t>
  </si>
  <si>
    <t>2129862089</t>
  </si>
  <si>
    <t>1217,16-28,35</t>
  </si>
  <si>
    <t>99</t>
  </si>
  <si>
    <t>978059611.1</t>
  </si>
  <si>
    <t>Dočasná demontáž informačních tabulek</t>
  </si>
  <si>
    <t>-2070062826</t>
  </si>
  <si>
    <t>100</t>
  </si>
  <si>
    <t>978059641</t>
  </si>
  <si>
    <t>Odsekání a odebrání obkladů stěn z vnějších obkládaček plochy přes 1 m2</t>
  </si>
  <si>
    <t>-1987514478</t>
  </si>
  <si>
    <t>101</t>
  </si>
  <si>
    <t>985441312</t>
  </si>
  <si>
    <t>Přídavná šroubovitá nerezová výztuž 1 táhlo D 6 mm v drážce v ŽB kci</t>
  </si>
  <si>
    <t>247058408</t>
  </si>
  <si>
    <t>997</t>
  </si>
  <si>
    <t>Přesun sutě</t>
  </si>
  <si>
    <t>102</t>
  </si>
  <si>
    <t>997013113</t>
  </si>
  <si>
    <t>Vnitrostaveništní doprava suti a vybouraných hmot pro budovy v do 12 m s použitím mechanizace</t>
  </si>
  <si>
    <t>1711845344</t>
  </si>
  <si>
    <t>103</t>
  </si>
  <si>
    <t>997013501</t>
  </si>
  <si>
    <t>Odvoz suti a vybouraných hmot na skládku nebo meziskládku do 1 km se složením</t>
  </si>
  <si>
    <t>1023621816</t>
  </si>
  <si>
    <t>104</t>
  </si>
  <si>
    <t>997013509</t>
  </si>
  <si>
    <t>Příplatek k odvozu suti a vybouraných hmot na skládku ZKD 1 km přes 1 km</t>
  </si>
  <si>
    <t>142973371</t>
  </si>
  <si>
    <t>48,96*9 'Přepočtené koeficientem množství</t>
  </si>
  <si>
    <t>105</t>
  </si>
  <si>
    <t>997013871</t>
  </si>
  <si>
    <t>Poplatek za uložení stavebního odpadu na recyklační skládce (skládkovné) směsného stavebního a demoličního kód odpadu  17 09 04</t>
  </si>
  <si>
    <t>699014253</t>
  </si>
  <si>
    <t>998</t>
  </si>
  <si>
    <t>Přesun hmot</t>
  </si>
  <si>
    <t>106</t>
  </si>
  <si>
    <t>998011002</t>
  </si>
  <si>
    <t>Přesun hmot pro budovy zděné v do 12 m</t>
  </si>
  <si>
    <t>475234276</t>
  </si>
  <si>
    <t>PSV</t>
  </si>
  <si>
    <t>Práce a dodávky PSV</t>
  </si>
  <si>
    <t>711</t>
  </si>
  <si>
    <t>Izolace proti vodě, vlhkosti a plynům</t>
  </si>
  <si>
    <t>107</t>
  </si>
  <si>
    <t>711111051.1</t>
  </si>
  <si>
    <t>Provedení izolace proti zemní vlhkosti vodorovné - očištění a oprava stávající izolace, příprava pro montáž nové vrstvy</t>
  </si>
  <si>
    <t>1465670061</t>
  </si>
  <si>
    <t>108</t>
  </si>
  <si>
    <t>711112001</t>
  </si>
  <si>
    <t>Provedení izolace proti zemní vlhkosti svislé za studena nátěrem penetračním</t>
  </si>
  <si>
    <t>-1417171764</t>
  </si>
  <si>
    <t>F1+F2</t>
  </si>
  <si>
    <t>109</t>
  </si>
  <si>
    <t>11163150</t>
  </si>
  <si>
    <t>lak penetrační asfaltový</t>
  </si>
  <si>
    <t>-621947299</t>
  </si>
  <si>
    <t>89,15*0,00034 'Přepočtené koeficientem množství</t>
  </si>
  <si>
    <t>110</t>
  </si>
  <si>
    <t>711112051</t>
  </si>
  <si>
    <t>Provedení izolace proti zemní vlhkosti svislé za studena 2x nátěr tekutou elastickou hydroizolací</t>
  </si>
  <si>
    <t>-1592292323</t>
  </si>
  <si>
    <t>111</t>
  </si>
  <si>
    <t>24617152</t>
  </si>
  <si>
    <t>hmota hydroizolační asfaltová dvousložková aplikace nástřikem do spodní stavby</t>
  </si>
  <si>
    <t>litr</t>
  </si>
  <si>
    <t>2091744986</t>
  </si>
  <si>
    <t>53,12*3 'Přepočtené koeficientem množství</t>
  </si>
  <si>
    <t>112</t>
  </si>
  <si>
    <t>711141559</t>
  </si>
  <si>
    <t>Provedení izolace proti zemní vlhkosti pásy přitavením vodorovné NAIP</t>
  </si>
  <si>
    <t>-270922574</t>
  </si>
  <si>
    <t>113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</si>
  <si>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</si>
  <si>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</si>
  <si>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-1780551274</t>
  </si>
  <si>
    <t>25,2*1,1655 'Přepočtené koeficientem množství</t>
  </si>
  <si>
    <t>114</t>
  </si>
  <si>
    <t>711142559</t>
  </si>
  <si>
    <t>Provedení izolace proti zemní vlhkosti pásy přitavením svislé NAIP</t>
  </si>
  <si>
    <t>-897463883</t>
  </si>
  <si>
    <t>F1*2+F2*2</t>
  </si>
  <si>
    <t>115</t>
  </si>
  <si>
    <t>62853004</t>
  </si>
  <si>
    <t>pás asfaltový natavitelný modifikovaný SBS tl 4,0mm s vložkou ze skleněné tkaniny a spalitelnou PE fólií nebo jemnozrnným minerálním posypem na horním povrchu</t>
  </si>
  <si>
    <t>-452185965</t>
  </si>
  <si>
    <t>178,3*1,221 'Přepočtené koeficientem množství</t>
  </si>
  <si>
    <t>116</t>
  </si>
  <si>
    <t>1632879001</t>
  </si>
  <si>
    <t>(2,25*2+5,65)*2*0,15</t>
  </si>
  <si>
    <t>117</t>
  </si>
  <si>
    <t>-1888185858</t>
  </si>
  <si>
    <t>3,045*1,221 'Přepočtené koeficientem množství</t>
  </si>
  <si>
    <t>118</t>
  </si>
  <si>
    <t>711161222</t>
  </si>
  <si>
    <t>Izolace proti zemní vlhkosti nopovou fólií s textilií svislá, nopek v 8,0 mm, tl do 0,6 mm</t>
  </si>
  <si>
    <t>1254420382</t>
  </si>
  <si>
    <t>53,12*1,15 'Přepočtené koeficientem množství</t>
  </si>
  <si>
    <t>119</t>
  </si>
  <si>
    <t>711161383</t>
  </si>
  <si>
    <t>Izolace proti zemní vlhkosti nopovou fólií ukončení horní lištou</t>
  </si>
  <si>
    <t>696542828</t>
  </si>
  <si>
    <t>53,12*2 'Přepočtené koeficientem množství</t>
  </si>
  <si>
    <t>120</t>
  </si>
  <si>
    <t>998711102</t>
  </si>
  <si>
    <t>Přesun hmot tonážní pro izolace proti vodě, vlhkosti a plynům v objektech výšky do 12 m</t>
  </si>
  <si>
    <t>-15409572</t>
  </si>
  <si>
    <t>712</t>
  </si>
  <si>
    <t>Povlakové krytiny</t>
  </si>
  <si>
    <t>121</t>
  </si>
  <si>
    <t>712300841</t>
  </si>
  <si>
    <t>Odstranění povlakové krytiny střech do 10° odškrabáním mechu s urovnáním povrchu a očištěním</t>
  </si>
  <si>
    <t>1502724461</t>
  </si>
  <si>
    <t>"S1" 4,7*12,9</t>
  </si>
  <si>
    <t>"S2" 14,1*34,5</t>
  </si>
  <si>
    <t>122</t>
  </si>
  <si>
    <t>712300845</t>
  </si>
  <si>
    <t>Demontáž ventilační hlavice na ploché střeše sklonu do 10°</t>
  </si>
  <si>
    <t>-636785555</t>
  </si>
  <si>
    <t>8+4+10</t>
  </si>
  <si>
    <t>123</t>
  </si>
  <si>
    <t>712300921</t>
  </si>
  <si>
    <t>Příplatek k opravě povlakové krytiny do 10° za správkový kus NAIP přitavením</t>
  </si>
  <si>
    <t>1248790716</t>
  </si>
  <si>
    <t>458,333333333333*6 'Přepočtené koeficientem množství</t>
  </si>
  <si>
    <t>124</t>
  </si>
  <si>
    <t>712331111</t>
  </si>
  <si>
    <t>Provedení povlakové krytiny střech do 10° podkladní vrstvy pásy na sucho samolepící</t>
  </si>
  <si>
    <t>269316361</t>
  </si>
  <si>
    <t>13,86*5,18+35,46*15,06</t>
  </si>
  <si>
    <t>125</t>
  </si>
  <si>
    <t>62866281</t>
  </si>
  <si>
    <t>pás asfaltový samolepicí modifikovaný SBS tl 3,0mm s vložkou ze skleněné tkaniny se spalitelnou fólií nebo jemnozrnným minerálním posypem nebo textilií na horním povrchu</t>
  </si>
  <si>
    <t>2046601208</t>
  </si>
  <si>
    <t>605,822*1,1655 'Přepočtené koeficientem množství</t>
  </si>
  <si>
    <t>126</t>
  </si>
  <si>
    <t>712341559</t>
  </si>
  <si>
    <t>Provedení povlakové krytiny střech do 10° pásy NAIP přitavením v plné ploše</t>
  </si>
  <si>
    <t>1260540117</t>
  </si>
  <si>
    <t>127</t>
  </si>
  <si>
    <t>62855007</t>
  </si>
  <si>
    <t>pás asfaltový natavitelný modifikovaný SBS tl 4,5mm s vložkou z polyesterové vyztužené rohože a hrubozrnným břidličným posypem na horním povrchu</t>
  </si>
  <si>
    <t>965692878</t>
  </si>
  <si>
    <t>128</t>
  </si>
  <si>
    <t>712391176</t>
  </si>
  <si>
    <t>Provedení povlakové krytiny střech do 10° připevnění izolace kotvícími terči</t>
  </si>
  <si>
    <t>-1985731919</t>
  </si>
  <si>
    <t>(S1+S2)*5+14,6</t>
  </si>
  <si>
    <t>129</t>
  </si>
  <si>
    <t>56280337.1</t>
  </si>
  <si>
    <t>teleskopická hmoždinka pro kotvení s vrutem dle výtažných zkoušek</t>
  </si>
  <si>
    <t>-506820328</t>
  </si>
  <si>
    <t>130</t>
  </si>
  <si>
    <t>712831101.1</t>
  </si>
  <si>
    <t>Provedení povlakové krytiny vytažením na konstrukce pásy samolepicími</t>
  </si>
  <si>
    <t>-864233964</t>
  </si>
  <si>
    <t>(4,46+12,78+14,08+34,48)*0,35*2</t>
  </si>
  <si>
    <t>131</t>
  </si>
  <si>
    <t>221261923</t>
  </si>
  <si>
    <t>46,06*1,2 'Přepočtené koeficientem množství</t>
  </si>
  <si>
    <t>132</t>
  </si>
  <si>
    <t>712841559</t>
  </si>
  <si>
    <t>Provedení povlakové krytiny vytažením na konstrukce pásy přitavením NAIP</t>
  </si>
  <si>
    <t>1807867896</t>
  </si>
  <si>
    <t>133</t>
  </si>
  <si>
    <t>-511356408</t>
  </si>
  <si>
    <t>134</t>
  </si>
  <si>
    <t>712998202.1</t>
  </si>
  <si>
    <t>Montáž bezpečnostního přepadu z PVC</t>
  </si>
  <si>
    <t>1193404222</t>
  </si>
  <si>
    <t>135</t>
  </si>
  <si>
    <t>spc.712001</t>
  </si>
  <si>
    <t xml:space="preserve">Hranatý bezpečnostní přepad s integrovanou bitumenovou manžetou, 100/100 mm </t>
  </si>
  <si>
    <t>-262255660</t>
  </si>
  <si>
    <t>136</t>
  </si>
  <si>
    <t>spc.712002</t>
  </si>
  <si>
    <t xml:space="preserve">Hranatý bezpečnostní přepad s integrovanou bitumenovou manžetou, 100/300 mm </t>
  </si>
  <si>
    <t>756693097</t>
  </si>
  <si>
    <t>137</t>
  </si>
  <si>
    <t>998712102</t>
  </si>
  <si>
    <t>Přesun hmot tonážní tonážní pro krytiny povlakové v objektech v do 12 m</t>
  </si>
  <si>
    <t>1506154353</t>
  </si>
  <si>
    <t>713</t>
  </si>
  <si>
    <t>Izolace tepelné</t>
  </si>
  <si>
    <t>138</t>
  </si>
  <si>
    <t>713131141</t>
  </si>
  <si>
    <t>Montáž izolace tepelné stěn a základů lepením celoplošně rohoží, pásů, dílců, desek</t>
  </si>
  <si>
    <t>2053995375</t>
  </si>
  <si>
    <t>(4,46*2+12,66+14,08*2+34,36*2)*0,35</t>
  </si>
  <si>
    <t>139</t>
  </si>
  <si>
    <t>28375910</t>
  </si>
  <si>
    <t>deska EPS 150 do plochých střech a podlah λ=0,035 tl 60mm</t>
  </si>
  <si>
    <t>111683971</t>
  </si>
  <si>
    <t>41,461*1,05 'Přepočtené koeficientem množství</t>
  </si>
  <si>
    <t>140</t>
  </si>
  <si>
    <t>713131143</t>
  </si>
  <si>
    <t>Montáž izolace tepelné stěn a základů lepením celoplošně v kombinaci s mechanickým kotvením rohoží, pásů, dílců, desek</t>
  </si>
  <si>
    <t>-432903673</t>
  </si>
  <si>
    <t>141</t>
  </si>
  <si>
    <t>1330632386</t>
  </si>
  <si>
    <t>53,12*1,05 'Přepočtené koeficientem množství</t>
  </si>
  <si>
    <t>142</t>
  </si>
  <si>
    <t>713141136</t>
  </si>
  <si>
    <t>Montáž izolace tepelné střech plochých lepené za studena nízkoexpanzní (PUR) pěnou 1 vrstva desek</t>
  </si>
  <si>
    <t>2003742215</t>
  </si>
  <si>
    <t>143</t>
  </si>
  <si>
    <t>28375914</t>
  </si>
  <si>
    <t>deska EPS 150 do plochých střech a podlah λ=0,035 tl 100mm</t>
  </si>
  <si>
    <t>-1952202808</t>
  </si>
  <si>
    <t>486,45*1,02 'Přepočtené koeficientem množství</t>
  </si>
  <si>
    <t>144</t>
  </si>
  <si>
    <t>28375992</t>
  </si>
  <si>
    <t>deska EPS 150 do plochých střech a podlah λ=0,035 tl 180mm</t>
  </si>
  <si>
    <t>571091454</t>
  </si>
  <si>
    <t>60,63*1,02 'Přepočtené koeficientem množství</t>
  </si>
  <si>
    <t>145</t>
  </si>
  <si>
    <t>713141336</t>
  </si>
  <si>
    <t>Montáž izolace tepelné střech plochých lepené za studena nízkoexpanzní (PUR) pěnou, spádová vrstva</t>
  </si>
  <si>
    <t>1329385195</t>
  </si>
  <si>
    <t>146</t>
  </si>
  <si>
    <t>28376142</t>
  </si>
  <si>
    <t>klín izolační z pěnového polystyrenu EPS 150 spádový</t>
  </si>
  <si>
    <t>-1618703666</t>
  </si>
  <si>
    <t>486,450*0,111</t>
  </si>
  <si>
    <t>53,996*1,09675 'Přepočtené koeficientem množství</t>
  </si>
  <si>
    <t>147</t>
  </si>
  <si>
    <t>713141356</t>
  </si>
  <si>
    <t>Montáž spádové izolace na zhlaví atiky šířky do 500 mm lepené za studena nízkoexpanzní (PUR) pěnou</t>
  </si>
  <si>
    <t>-1546782518</t>
  </si>
  <si>
    <t>(4,52*2+13,5+14,2*2+35,1*2)</t>
  </si>
  <si>
    <t>148</t>
  </si>
  <si>
    <t>-2077299925</t>
  </si>
  <si>
    <t>121,140*0,3*0,06</t>
  </si>
  <si>
    <t>149</t>
  </si>
  <si>
    <t>998713102</t>
  </si>
  <si>
    <t>Přesun hmot tonážní pro izolace tepelné v objektech v do 12 m</t>
  </si>
  <si>
    <t>1549715141</t>
  </si>
  <si>
    <t>721</t>
  </si>
  <si>
    <t>Zdravotechnika - vnitřní kanalizace</t>
  </si>
  <si>
    <t>150</t>
  </si>
  <si>
    <t>721210823</t>
  </si>
  <si>
    <t>Demontáž vpustí střešních DN 125</t>
  </si>
  <si>
    <t>640352466</t>
  </si>
  <si>
    <t>151</t>
  </si>
  <si>
    <t>721233112</t>
  </si>
  <si>
    <t>Střešní vtok polypropylen PP pro ploché střechy svislý odtok DN 110</t>
  </si>
  <si>
    <t>-1320623013</t>
  </si>
  <si>
    <t>152</t>
  </si>
  <si>
    <t>721279153.1</t>
  </si>
  <si>
    <t>Montáž hlavice ventilační polypropylen PP DN 125 ostatní typ</t>
  </si>
  <si>
    <t>800720937</t>
  </si>
  <si>
    <t>153</t>
  </si>
  <si>
    <t>62851028.1</t>
  </si>
  <si>
    <t>odvětrání kanalizace ploché střechy s integrovanou manžetou z modifikovaného asfaltového pásu sanační DN 125</t>
  </si>
  <si>
    <t>-1614099165</t>
  </si>
  <si>
    <t>154</t>
  </si>
  <si>
    <t>998721102</t>
  </si>
  <si>
    <t>Přesun hmot tonážní pro vnitřní kanalizace v objektech v do 12 m</t>
  </si>
  <si>
    <t>1085709876</t>
  </si>
  <si>
    <t>742</t>
  </si>
  <si>
    <t>Elektroinstalace - slaboproud</t>
  </si>
  <si>
    <t>155</t>
  </si>
  <si>
    <t>742420821</t>
  </si>
  <si>
    <t>Demontáž antenního stožáru</t>
  </si>
  <si>
    <t>-1220635110</t>
  </si>
  <si>
    <t>včetně odpojení kabelové instalace, úschova</t>
  </si>
  <si>
    <t>751</t>
  </si>
  <si>
    <t>Vzduchotechnika</t>
  </si>
  <si>
    <t>156</t>
  </si>
  <si>
    <t>751514776</t>
  </si>
  <si>
    <t>Mtž protidešťové stříšky nebo výfukové hlavice do potrubí kruhového bez příruby D do 200 mm</t>
  </si>
  <si>
    <t>939164516</t>
  </si>
  <si>
    <t>157</t>
  </si>
  <si>
    <t>42974005.1</t>
  </si>
  <si>
    <t>stříška protidešťová s lemem Pz D 160mm, vč. prodloužení délky 500mm</t>
  </si>
  <si>
    <t>-1431897979</t>
  </si>
  <si>
    <t>158</t>
  </si>
  <si>
    <t>998751101</t>
  </si>
  <si>
    <t>Přesun hmot tonážní pro vzduchotechniku v objektech v do 12 m</t>
  </si>
  <si>
    <t>-1971893506</t>
  </si>
  <si>
    <t>762</t>
  </si>
  <si>
    <t>Konstrukce tesařské</t>
  </si>
  <si>
    <t>159</t>
  </si>
  <si>
    <t>762361313</t>
  </si>
  <si>
    <t>Konstrukční a vyrovnávací vrstva pod klempířské prvky (atiky) z desek dřevoštěpkových tl. 25 mm</t>
  </si>
  <si>
    <t>-2025660775</t>
  </si>
  <si>
    <t>((35,6+15,2+4,8+5)*2+4,4)*0,54</t>
  </si>
  <si>
    <t>160</t>
  </si>
  <si>
    <t>998762102</t>
  </si>
  <si>
    <t>Přesun hmot tonážní pro kce tesařské v objektech v do 12 m</t>
  </si>
  <si>
    <t>534996065</t>
  </si>
  <si>
    <t>764</t>
  </si>
  <si>
    <t>Konstrukce klempířské</t>
  </si>
  <si>
    <t>161</t>
  </si>
  <si>
    <t>764001811</t>
  </si>
  <si>
    <t>Demontáž dilatační lišty do suti</t>
  </si>
  <si>
    <t>-2134606366</t>
  </si>
  <si>
    <t>4,500*2</t>
  </si>
  <si>
    <t>162</t>
  </si>
  <si>
    <t>764002841</t>
  </si>
  <si>
    <t>Demontáž oplechování horních ploch zdí a nadezdívek do suti</t>
  </si>
  <si>
    <t>-2093273420</t>
  </si>
  <si>
    <t>23,8+99,6</t>
  </si>
  <si>
    <t>163</t>
  </si>
  <si>
    <t>764002851</t>
  </si>
  <si>
    <t>Demontáž oplechování parapetů do suti</t>
  </si>
  <si>
    <t>-1966003003</t>
  </si>
  <si>
    <t>(8+8+8)*1,2</t>
  </si>
  <si>
    <t>(2+4+4)*1,5</t>
  </si>
  <si>
    <t>(6+2+2)*2,4</t>
  </si>
  <si>
    <t>(2+2)*3,6</t>
  </si>
  <si>
    <t>(2+2)*3,9</t>
  </si>
  <si>
    <t>(2+2+2)*4,8</t>
  </si>
  <si>
    <t>(2+2+2)*6</t>
  </si>
  <si>
    <t>164</t>
  </si>
  <si>
    <t>764214611</t>
  </si>
  <si>
    <t>Oplechování horních ploch a atik bez rohů z Pz s povrch úpravou mechanicky kotvené rš přes 800 mm</t>
  </si>
  <si>
    <t>191908163</t>
  </si>
  <si>
    <t>"K8" 0,9*35,6*2</t>
  </si>
  <si>
    <t>"K9" 0,9*15,2*2</t>
  </si>
  <si>
    <t>"K10" 0,9*4,8*2</t>
  </si>
  <si>
    <t>"K11" 0,9*5*2</t>
  </si>
  <si>
    <t>"K12" 1*4,4</t>
  </si>
  <si>
    <t>165</t>
  </si>
  <si>
    <t>764215646</t>
  </si>
  <si>
    <t>Příplatek za zvýšenou pracnost při oplechování rohů nadezdívek(atik)z Pz s povrch úprav rš přes 400 mm</t>
  </si>
  <si>
    <t>-1564114207</t>
  </si>
  <si>
    <t>166</t>
  </si>
  <si>
    <t>764216606</t>
  </si>
  <si>
    <t>Oplechování rovných parapetů mechanicky kotvené z Pz s povrchovou úpravou rš 500 mm</t>
  </si>
  <si>
    <t>109982624</t>
  </si>
  <si>
    <t>"K1" 1,2*24</t>
  </si>
  <si>
    <t>"K2" 1,5*10</t>
  </si>
  <si>
    <t>"K3" 2,4*10</t>
  </si>
  <si>
    <t>"K4" 3,6*4</t>
  </si>
  <si>
    <t>"K5" 3,9*4</t>
  </si>
  <si>
    <t>"K6" 4,8*6</t>
  </si>
  <si>
    <t>"K7" 6*6</t>
  </si>
  <si>
    <t>167</t>
  </si>
  <si>
    <t>764216667.1</t>
  </si>
  <si>
    <t>Příplatek za hliníkové boční krytky parapetů z PZ s povrch úpravou rš přes 400 mm</t>
  </si>
  <si>
    <t>pár</t>
  </si>
  <si>
    <t>-698829142</t>
  </si>
  <si>
    <t>168</t>
  </si>
  <si>
    <t>764311613.1</t>
  </si>
  <si>
    <t>Lemování rovných zdí střech z Pz s povrchovou úpravou - ukončovací lišta K13</t>
  </si>
  <si>
    <t>1366998599</t>
  </si>
  <si>
    <t>169</t>
  </si>
  <si>
    <t>998764102</t>
  </si>
  <si>
    <t>Přesun hmot tonážní pro konstrukce klempířské v objektech v do 12 m</t>
  </si>
  <si>
    <t>1937868422</t>
  </si>
  <si>
    <t>765</t>
  </si>
  <si>
    <t>Krytina skládaná</t>
  </si>
  <si>
    <t>170</t>
  </si>
  <si>
    <t>765192811</t>
  </si>
  <si>
    <t>Demontáž střešního výlezu jakkékoliv plochy</t>
  </si>
  <si>
    <t>-980664672</t>
  </si>
  <si>
    <t>766</t>
  </si>
  <si>
    <t>Konstrukce truhlářské</t>
  </si>
  <si>
    <t>171</t>
  </si>
  <si>
    <t>766660411</t>
  </si>
  <si>
    <t>Montáž vchodových dveří jednokřídlových bez nadsvětlíku do zdiva</t>
  </si>
  <si>
    <t>677513534</t>
  </si>
  <si>
    <t>172</t>
  </si>
  <si>
    <t>61140500</t>
  </si>
  <si>
    <t>dveře jednokřídlé plastové bílé plné max rozměru otvoru 2,42m2 bezpečnostní třídy RC2</t>
  </si>
  <si>
    <t>-1938051473</t>
  </si>
  <si>
    <t>1,05*2,075*4</t>
  </si>
  <si>
    <t>8,715*1,8 'Přepočtené koeficientem množství</t>
  </si>
  <si>
    <t>173</t>
  </si>
  <si>
    <t>998766102</t>
  </si>
  <si>
    <t>Přesun hmot tonážní pro konstrukce truhlářské v objektech v do 12 m</t>
  </si>
  <si>
    <t>279929689</t>
  </si>
  <si>
    <t>767</t>
  </si>
  <si>
    <t>Konstrukce zámečnické</t>
  </si>
  <si>
    <t>174</t>
  </si>
  <si>
    <t>767220110.1</t>
  </si>
  <si>
    <t>Montáž zábradlí schodišťového hmotnosti do 15 kg z trubek do betonu</t>
  </si>
  <si>
    <t>-1458122357</t>
  </si>
  <si>
    <t>"Z2" 1,32*2</t>
  </si>
  <si>
    <t>"Z3" 1,32*2</t>
  </si>
  <si>
    <t>"Z4" 1,02*2</t>
  </si>
  <si>
    <t>"Z5" 1,02*2</t>
  </si>
  <si>
    <t>"Z7" 0,65*2</t>
  </si>
  <si>
    <t>175</t>
  </si>
  <si>
    <t>55342030.1</t>
  </si>
  <si>
    <t>zábradlí Pz, tenkostěnný profil 50x50x2mm, vč. kotvení a dílenské dokumentace, kompletní provedení dle PD</t>
  </si>
  <si>
    <t>-2027743964</t>
  </si>
  <si>
    <t>176</t>
  </si>
  <si>
    <t>767316310.1</t>
  </si>
  <si>
    <t>M+D Z6 -  střešní výlez světlého rozměru 600/900mm - hliníkový poklop s PU jádrem a manžeta s nástavcem z tvrzeného PVC s PU jádrem výšky 2×150mm</t>
  </si>
  <si>
    <t>987298911</t>
  </si>
  <si>
    <t>"kompletní provedení dle PD, otvírání pomocí pneumatických pístů</t>
  </si>
  <si>
    <t>177</t>
  </si>
  <si>
    <t>767640222</t>
  </si>
  <si>
    <t>Montáž dveří ocelových vchodových dvoukřídlových s nadsvětlíkem</t>
  </si>
  <si>
    <t>-1305825854</t>
  </si>
  <si>
    <t>178</t>
  </si>
  <si>
    <t>spc767001</t>
  </si>
  <si>
    <t>Z1 - dvoukřídlové asymetricky dělené dveře, 1930×2785mm, z ocelových tenkostěnných profilů 50/50/2 mm s výplní z tahokovu a plechu, vč.panikového zámku a ostatních doplňků dle PD</t>
  </si>
  <si>
    <t>-1524653611</t>
  </si>
  <si>
    <t>vč. kotvení, povrchové úpravy a dílenské dokumentace</t>
  </si>
  <si>
    <t>179</t>
  </si>
  <si>
    <t>767881111</t>
  </si>
  <si>
    <t>Montáž bodů záchytného systému do železobetonu expanzní kotvou, samořez. vruty, sevřením</t>
  </si>
  <si>
    <t>725796972</t>
  </si>
  <si>
    <t>13+2</t>
  </si>
  <si>
    <t>180</t>
  </si>
  <si>
    <t>70921330.1</t>
  </si>
  <si>
    <t>kotvicí bod pro betonové konstrukce pomocí rozpěrné kotvy nebo chemické kotvy dl 700mm</t>
  </si>
  <si>
    <t>-818233159</t>
  </si>
  <si>
    <t>181</t>
  </si>
  <si>
    <t>70921330.2</t>
  </si>
  <si>
    <t>kotvicí bod pro betonové konstrukce pomocí rozpěrné kotvy nebo chemické kotvy dl 900mm</t>
  </si>
  <si>
    <t>45518733</t>
  </si>
  <si>
    <t>182</t>
  </si>
  <si>
    <t>70921330.3</t>
  </si>
  <si>
    <t>Tahové zkoušky</t>
  </si>
  <si>
    <t>-128244513</t>
  </si>
  <si>
    <t>183</t>
  </si>
  <si>
    <t>70921330.4</t>
  </si>
  <si>
    <t>Revize a předání do užívání</t>
  </si>
  <si>
    <t>-1651146145</t>
  </si>
  <si>
    <t>184</t>
  </si>
  <si>
    <t>31452200.1</t>
  </si>
  <si>
    <t>nerezové lano určené pro montážní kotvicí vedení tl 6mm</t>
  </si>
  <si>
    <t>802427789</t>
  </si>
  <si>
    <t>185</t>
  </si>
  <si>
    <t>998767102</t>
  </si>
  <si>
    <t>Přesun hmot tonážní pro zámečnické konstrukce v objektech v do 12 m</t>
  </si>
  <si>
    <t>-1581549708</t>
  </si>
  <si>
    <t>771</t>
  </si>
  <si>
    <t>Podlahy z dlaždic</t>
  </si>
  <si>
    <t>186</t>
  </si>
  <si>
    <t>771554113</t>
  </si>
  <si>
    <t>Montáž podlah z dlaždic teracových lepených flexibilním lepidlem do 12 ks/m2</t>
  </si>
  <si>
    <t>-669615794</t>
  </si>
  <si>
    <t>187</t>
  </si>
  <si>
    <t>59247474.1</t>
  </si>
  <si>
    <t>dlaždice teracová broušená 300x300x24mm</t>
  </si>
  <si>
    <t>-1959872430</t>
  </si>
  <si>
    <t>26,3*1,1 'Přepočtené koeficientem množství</t>
  </si>
  <si>
    <t>188</t>
  </si>
  <si>
    <t>998771102</t>
  </si>
  <si>
    <t>Přesun hmot tonážní pro podlahy z dlaždic v objektech v do 12 m</t>
  </si>
  <si>
    <t>-1371420755</t>
  </si>
  <si>
    <t>784</t>
  </si>
  <si>
    <t>Dokončovací práce - malby a tapety</t>
  </si>
  <si>
    <t>189</t>
  </si>
  <si>
    <t>784171001</t>
  </si>
  <si>
    <t>Olepování vnitřních ploch páskou v místnostech výšky do 3,80 m</t>
  </si>
  <si>
    <t>-685765866</t>
  </si>
  <si>
    <t>190</t>
  </si>
  <si>
    <t>58124833</t>
  </si>
  <si>
    <t>páska pro malířské potřeby maskovací krepová 19mmx50m</t>
  </si>
  <si>
    <t>737054311</t>
  </si>
  <si>
    <t>10*1,05 'Přepočtené koeficientem množství</t>
  </si>
  <si>
    <t>191</t>
  </si>
  <si>
    <t>784181011</t>
  </si>
  <si>
    <t>Dvojnásobné pačokování v místnostech výšky do 3,80 m</t>
  </si>
  <si>
    <t>779162285</t>
  </si>
  <si>
    <t>192</t>
  </si>
  <si>
    <t>784211101</t>
  </si>
  <si>
    <t>Dvojnásobné bílé malby ze směsí za mokra výborně otěruvzdorných v místnostech výšky do 3,80 m</t>
  </si>
  <si>
    <t>940243737</t>
  </si>
  <si>
    <t>Soupis:</t>
  </si>
  <si>
    <t>Část 1-E1 - Objekt A - Elektroinstalace</t>
  </si>
  <si>
    <t>M21 - Elektromontáže</t>
  </si>
  <si>
    <t>M22 - Montáže sdělovací a zabezpečovací techniky</t>
  </si>
  <si>
    <t>M-DN - Doplňkové náklady</t>
  </si>
  <si>
    <t>M21</t>
  </si>
  <si>
    <t>Elektromontáže</t>
  </si>
  <si>
    <t>650801113R00</t>
  </si>
  <si>
    <t>Demontáž svítidla stropního přisazeného</t>
  </si>
  <si>
    <t>348360009VD</t>
  </si>
  <si>
    <t>Svítidlo LED přisazené 22W, IP44, 1800 lm, s čidlem pohybu</t>
  </si>
  <si>
    <t>256</t>
  </si>
  <si>
    <t>650101526R00</t>
  </si>
  <si>
    <t>Montáž LED svítidla stropního přisazeného s čidlem</t>
  </si>
  <si>
    <t>348360008VD</t>
  </si>
  <si>
    <t>Svítidlo LED nástěnné 15W, IP56, 750 lm, s čidlem pohybu</t>
  </si>
  <si>
    <t>650101576R00</t>
  </si>
  <si>
    <t>Montáž LED svítidla nástěnného přisaz. s čidlem</t>
  </si>
  <si>
    <t>210000004VD</t>
  </si>
  <si>
    <t>Demontáž elektroinstalace, 6 ks zvonkového tabla</t>
  </si>
  <si>
    <t>h</t>
  </si>
  <si>
    <t>222323332R00</t>
  </si>
  <si>
    <t>Montáž tabla</t>
  </si>
  <si>
    <t>210000004VD.1</t>
  </si>
  <si>
    <t>Demontáž elektroinstalace, odpojení antenního systému</t>
  </si>
  <si>
    <t>222730161R00</t>
  </si>
  <si>
    <t>Zapojení antény</t>
  </si>
  <si>
    <t>210000004VD.2</t>
  </si>
  <si>
    <t>Demontáž elektroinstalace, venkovní kamery (4 ks)</t>
  </si>
  <si>
    <t>222731106R00</t>
  </si>
  <si>
    <t>Montáž stávající venkovní kamery na úchytné body, vč. zapojení, nastavení a přezkoušení funkce</t>
  </si>
  <si>
    <t>210800023RT4</t>
  </si>
  <si>
    <t>Vodič CYBY (CYKYLO, CYKYLS) 3x1,5 mm2 pod omítkou</t>
  </si>
  <si>
    <t>34561409</t>
  </si>
  <si>
    <t>Svorka WAGO 273-100 3x1,5</t>
  </si>
  <si>
    <t>M22</t>
  </si>
  <si>
    <t>Montáže sdělovací a zabezpečovací techniky</t>
  </si>
  <si>
    <t>371201305</t>
  </si>
  <si>
    <t>Kabel UTP Elite, Cat6</t>
  </si>
  <si>
    <t>222280215R00</t>
  </si>
  <si>
    <t>Kabel UTP kat.6 v trubkách</t>
  </si>
  <si>
    <t>210010091RT2</t>
  </si>
  <si>
    <t>Lišta hranatá bezhalogenová do šířky 40 mm</t>
  </si>
  <si>
    <t>220000001VD</t>
  </si>
  <si>
    <t>Venkovní kamera s rozlišením 2Mpix (1920 x 1080) při 25 sn/s, motorizovaný objektiv, EXIR přísvit s dosahem až 40m, pas. vysílač-příjmač, patice</t>
  </si>
  <si>
    <t>Montáž kamery, včetně naprogramování a odzkoušení</t>
  </si>
  <si>
    <t>220000002VD</t>
  </si>
  <si>
    <t>Napájecí zdroj 12 V DC 2 A</t>
  </si>
  <si>
    <t>M-DN</t>
  </si>
  <si>
    <t>Doplňkové náklady</t>
  </si>
  <si>
    <t>DN0001</t>
  </si>
  <si>
    <t>Doprava dodávek</t>
  </si>
  <si>
    <t>%</t>
  </si>
  <si>
    <t>-1145580519</t>
  </si>
  <si>
    <t>DN0002</t>
  </si>
  <si>
    <t>Přesun dodávek</t>
  </si>
  <si>
    <t>720682629</t>
  </si>
  <si>
    <t>DN0003</t>
  </si>
  <si>
    <t>Rizika a pojištění</t>
  </si>
  <si>
    <t>1554270295</t>
  </si>
  <si>
    <t>Část 1-E2 - Objekt A - Ochrana proti blesku</t>
  </si>
  <si>
    <t>M46 - Zemní práce při montážích</t>
  </si>
  <si>
    <t>Demontáž elektroinstalace, stávající ochrany proti blesku</t>
  </si>
  <si>
    <t>210220372RT1</t>
  </si>
  <si>
    <t>Úhelník ochranný nebo trubka s držáky do zdiva, včetně ochran.úhelníku + 2 držáky do zdi</t>
  </si>
  <si>
    <t>35441520</t>
  </si>
  <si>
    <t>Podpěra vedení PV 17pppp</t>
  </si>
  <si>
    <t>35441542</t>
  </si>
  <si>
    <t>Podpěra vedení na ploché stř. plast. štěrk PV 21-c/100</t>
  </si>
  <si>
    <t>650111711R00</t>
  </si>
  <si>
    <t>Montáž hromosvodové svorky do 2 šroubů</t>
  </si>
  <si>
    <t>210220301RT2</t>
  </si>
  <si>
    <t>Svorka hromosvodová do 2 šroubů /SS, SZ, SO/, včetně dodávky svorky SS</t>
  </si>
  <si>
    <t>210220301RT3</t>
  </si>
  <si>
    <t>Svorka hromosvodová do 2 šroubů /SS, SZ, SO/, včetně dodávky svorky SZ</t>
  </si>
  <si>
    <t>210220302RT3</t>
  </si>
  <si>
    <t>Svorka hromosvodová nad 2 šrouby /ST, SJ, SR, atd/, včetně dodávky svorky SK</t>
  </si>
  <si>
    <t>35443124</t>
  </si>
  <si>
    <t>Svorka zemnicí páska-drát Cu   SR3a Cu</t>
  </si>
  <si>
    <t>650111713R00</t>
  </si>
  <si>
    <t>Montáž hromosvodové svorky nad 2 šrouby</t>
  </si>
  <si>
    <t>210220101RU2</t>
  </si>
  <si>
    <t>Vodiče svodové FeZn D do 10,Al 10,Cu 8, včetně dodávky drátu AlMgSi T/4 8 mm</t>
  </si>
  <si>
    <t>210220002RT2</t>
  </si>
  <si>
    <t>Vedení uzemňovací na povrchu FeZn D 10 mm, včetně drátu FeZn 10 mm</t>
  </si>
  <si>
    <t>210220021RT1</t>
  </si>
  <si>
    <t>Vedení uzemňovací v zemi FeZn do 120 mm2 vč.svorek a pásku FeZn 30 x 4 mm</t>
  </si>
  <si>
    <t>210950101R00</t>
  </si>
  <si>
    <t>Štítek označovací na hromosvod</t>
  </si>
  <si>
    <t>210220302RT5</t>
  </si>
  <si>
    <t>Svorka hromosvodová nad 2 šrouby /ST, SJ, SR, atd/, včetně dodávky svorky SJ 1 k jímací tyči</t>
  </si>
  <si>
    <t>35444175</t>
  </si>
  <si>
    <t>Tyč jímací s kovaným hrotem N   JK2,0 N</t>
  </si>
  <si>
    <t>100000022VD</t>
  </si>
  <si>
    <t>ITJc 93 – izolační tyč k jímací tyči</t>
  </si>
  <si>
    <t>100000023VD</t>
  </si>
  <si>
    <t>PB9 PODSTAVEC BETONOVÝ 9KG FEZN</t>
  </si>
  <si>
    <t>650111913R00</t>
  </si>
  <si>
    <t>Montáž jímací tyče do 3 m, na stojan</t>
  </si>
  <si>
    <t>220890202R00</t>
  </si>
  <si>
    <t>Revize</t>
  </si>
  <si>
    <t>M46</t>
  </si>
  <si>
    <t>Zemní práce při montážích</t>
  </si>
  <si>
    <t>174101102R00</t>
  </si>
  <si>
    <t>Zásyp ruční se zhutněním</t>
  </si>
  <si>
    <t>460200163RT1</t>
  </si>
  <si>
    <t>Výkop kabelové rýhy 35/80 cm  hor.3, strojní výkop rýhy</t>
  </si>
  <si>
    <t>-1859140129</t>
  </si>
  <si>
    <t>799452593</t>
  </si>
  <si>
    <t>-1054330461</t>
  </si>
  <si>
    <t>39,69</t>
  </si>
  <si>
    <t>33,1</t>
  </si>
  <si>
    <t>351,73</t>
  </si>
  <si>
    <t>59,88</t>
  </si>
  <si>
    <t>16,6</t>
  </si>
  <si>
    <t>Část 2 - Objekt B a C</t>
  </si>
  <si>
    <t>15,2</t>
  </si>
  <si>
    <t>36,04</t>
  </si>
  <si>
    <t>333,26</t>
  </si>
  <si>
    <t xml:space="preserve">    8 - Trubní vedení</t>
  </si>
  <si>
    <t>71*0,5</t>
  </si>
  <si>
    <t>35,5</t>
  </si>
  <si>
    <t>131251201</t>
  </si>
  <si>
    <t>Hloubení jam zapažených v hornině třídy těžitelnosti I, skupiny 3 objem do 20 m3 strojně</t>
  </si>
  <si>
    <t>427113981</t>
  </si>
  <si>
    <t>1,22*1,22*3,14*3,145*2</t>
  </si>
  <si>
    <t>"pro zateplení soklu" (26*3-15)*0,75*0,7</t>
  </si>
  <si>
    <t>"pro dešťovou kanalizaci" 3,5*0,6*1,25*2</t>
  </si>
  <si>
    <t>1,68</t>
  </si>
  <si>
    <t>1,68*2 'Přepočtené koeficientem množství</t>
  </si>
  <si>
    <t>2055000087</t>
  </si>
  <si>
    <t>"pro dešťovou kanalizaci" 3,5*0,6*0,4*2</t>
  </si>
  <si>
    <t>"pro dešťovou kanalizaci" 3,5*0,6*0,85*2</t>
  </si>
  <si>
    <t>"kolem vsakovací šachty" 2,845*(1,22*1,22*3,14-0,5*0,5*3,14)*2</t>
  </si>
  <si>
    <t>58343959</t>
  </si>
  <si>
    <t>kamenivo drcené hrubé frakce 32/63</t>
  </si>
  <si>
    <t>1969399965</t>
  </si>
  <si>
    <t>22,126*2 'Přepočtené koeficientem množství</t>
  </si>
  <si>
    <t>174111102</t>
  </si>
  <si>
    <t>Zásyp v uzavřených prostorech sypaninou se zhutněním ručně</t>
  </si>
  <si>
    <t>875490139</t>
  </si>
  <si>
    <t>"ve vsakovací šachtě" 0,25*0,5*0,5*3,14*2</t>
  </si>
  <si>
    <t>58343930</t>
  </si>
  <si>
    <t>kamenivo drcené hrubé frakce 16/32</t>
  </si>
  <si>
    <t>1231900975</t>
  </si>
  <si>
    <t>0,393*2 'Přepočtené koeficientem množství</t>
  </si>
  <si>
    <t>174111103</t>
  </si>
  <si>
    <t>Zásyp zářezů pro podzemní vedení sypaninou se zhutněním ručně</t>
  </si>
  <si>
    <t>-1029129453</t>
  </si>
  <si>
    <t>"pro dešťovou kanalizaci" 3,5*0,6*0,3*2</t>
  </si>
  <si>
    <t>58344121</t>
  </si>
  <si>
    <t>štěrkodrť frakce 0/8</t>
  </si>
  <si>
    <t>148319149</t>
  </si>
  <si>
    <t>1,26*2 'Přepočtené koeficientem množství</t>
  </si>
  <si>
    <t>"pro zateplení soklu" (26*3-15)*0,75</t>
  </si>
  <si>
    <t>"pro vsakovací šachty" 1,22*1,22*3,14*2</t>
  </si>
  <si>
    <t>451541111.1</t>
  </si>
  <si>
    <t>Lože pod vsakovací šachtu otevřený výkop ze štěrkodrtě 16/32</t>
  </si>
  <si>
    <t>2063874622</t>
  </si>
  <si>
    <t>0,3*1,22*1,22*3,14*2</t>
  </si>
  <si>
    <t>451572111</t>
  </si>
  <si>
    <t>Lože pod potrubí otevřený výkop z kameniva drobného těženého</t>
  </si>
  <si>
    <t>1457933510</t>
  </si>
  <si>
    <t>"pro dešťovou kanalizaci" 3,5*0,6*0,1*2</t>
  </si>
  <si>
    <t>15,2*1,02 'Přepočtené koeficientem množství</t>
  </si>
  <si>
    <t>15,2*1,05 'Přepočtené koeficientem množství</t>
  </si>
  <si>
    <t>443,81-F6-F1-F2</t>
  </si>
  <si>
    <t>"ventilační nástavba" (2+2,35)*2*1,05</t>
  </si>
  <si>
    <t>33,1*1,02 'Přepočtené koeficientem množství</t>
  </si>
  <si>
    <t>351,73*1,02 'Přepočtené koeficientem množství</t>
  </si>
  <si>
    <t>76,48*1,05 'Přepočtené koeficientem množství</t>
  </si>
  <si>
    <t>136404430</t>
  </si>
  <si>
    <t>443,81-F6</t>
  </si>
  <si>
    <t>33,1*1,05 'Přepočtené koeficientem množství</t>
  </si>
  <si>
    <t>F3+F3a+F4+F4a+9,135</t>
  </si>
  <si>
    <t>420,745*1,05 'Přepočtené koeficientem množství</t>
  </si>
  <si>
    <t>"F1" 39,69</t>
  </si>
  <si>
    <t>"F2" 33,1</t>
  </si>
  <si>
    <t>"F3" 0</t>
  </si>
  <si>
    <t>"F3a" 0</t>
  </si>
  <si>
    <t>"F3b" 0</t>
  </si>
  <si>
    <t>"F4" 351,73</t>
  </si>
  <si>
    <t>"F4a" 40,78+19,1</t>
  </si>
  <si>
    <t>"F4b" 16,6</t>
  </si>
  <si>
    <t>"F6" 15,2</t>
  </si>
  <si>
    <t>Trubní vedení</t>
  </si>
  <si>
    <t>871275211</t>
  </si>
  <si>
    <t>Kanalizační potrubí z tvrdého PVC jednovrstvé tuhost třídy SN4 DN 125</t>
  </si>
  <si>
    <t>-1082680957</t>
  </si>
  <si>
    <t>3,5*2</t>
  </si>
  <si>
    <t>877275211</t>
  </si>
  <si>
    <t>Montáž tvarovek z tvrdého PVC-systém KG nebo z polypropylenu-systém KG 2000 jednoosé DN 125</t>
  </si>
  <si>
    <t>1839908973</t>
  </si>
  <si>
    <t>28611358</t>
  </si>
  <si>
    <t>koleno kanalizace PVC KG 125x87°</t>
  </si>
  <si>
    <t>2013149626</t>
  </si>
  <si>
    <t>894411311</t>
  </si>
  <si>
    <t>Osazení betonových nebo železobetonových dílců pro šachty skruží rovných</t>
  </si>
  <si>
    <t>-1266263578</t>
  </si>
  <si>
    <t>59224070</t>
  </si>
  <si>
    <t>skruž betonová DN 1000x1000 PS, 100x100x12cm</t>
  </si>
  <si>
    <t>451354177</t>
  </si>
  <si>
    <t>59224188</t>
  </si>
  <si>
    <t>prstenec šachtový vyrovnávací betonový 625x120x120mm</t>
  </si>
  <si>
    <t>-1620499771</t>
  </si>
  <si>
    <t>894412411</t>
  </si>
  <si>
    <t>Osazení betonových nebo železobetonových dílců pro šachty skruží přechodových</t>
  </si>
  <si>
    <t>1769226723</t>
  </si>
  <si>
    <t>59224168</t>
  </si>
  <si>
    <t>skruž betonová přechodová 62,5/100x60x12cm, stupadla poplastovaná kapsová</t>
  </si>
  <si>
    <t>-210979873</t>
  </si>
  <si>
    <t>899103112.1</t>
  </si>
  <si>
    <t>Osazení poklopů kompozitních včetně rámů pro třídu zatížení B125, C250</t>
  </si>
  <si>
    <t>-1289309418</t>
  </si>
  <si>
    <t>63126056.1</t>
  </si>
  <si>
    <t>poklop kompozitní zátěžový včetně rámů a příslušenství D600mm B125</t>
  </si>
  <si>
    <t>-1097737057</t>
  </si>
  <si>
    <t>250*45 'Přepočtené koeficientem množství</t>
  </si>
  <si>
    <t>6*45 'Přepočtené koeficientem množství</t>
  </si>
  <si>
    <t>953942121</t>
  </si>
  <si>
    <t>Osazování ochranných úhelníků</t>
  </si>
  <si>
    <t>196529674</t>
  </si>
  <si>
    <t>13010420.1</t>
  </si>
  <si>
    <t>úhelník ocelový rovnostranný jakost 11 375 50x50x5mm, s pracnami po max. 1,5m, vč. povrchové úpravy</t>
  </si>
  <si>
    <t>-951761543</t>
  </si>
  <si>
    <t>14,2*2,825</t>
  </si>
  <si>
    <t>1,5</t>
  </si>
  <si>
    <t>976072321.1</t>
  </si>
  <si>
    <t>Vybourání kovových dvířek pl přes 0,3 m2 ze zdiva cihelného</t>
  </si>
  <si>
    <t>36628909</t>
  </si>
  <si>
    <t>516,2-72,39</t>
  </si>
  <si>
    <t>978059611.2</t>
  </si>
  <si>
    <t>Dočasná demontáž geodetických značek 100/150 mm</t>
  </si>
  <si>
    <t>244647479</t>
  </si>
  <si>
    <t>985112113</t>
  </si>
  <si>
    <t>Odsekání degradovaného betonu stěn tl do 50 mm</t>
  </si>
  <si>
    <t>-1483113124</t>
  </si>
  <si>
    <t>"Rampa" 5,88*0,1</t>
  </si>
  <si>
    <t>"Sch1" 1,77*0,1</t>
  </si>
  <si>
    <t>"Sch2" 1,8*0,1</t>
  </si>
  <si>
    <t>"Sch3" 0,45*0,1</t>
  </si>
  <si>
    <t>985112133</t>
  </si>
  <si>
    <t>Odsekání degradovaného betonu rubu kleneb a podlah tl do 50 mm</t>
  </si>
  <si>
    <t>-916829212</t>
  </si>
  <si>
    <t>"Rampa" 22,88*0,1</t>
  </si>
  <si>
    <t>"Sch1" 2,24*0,1</t>
  </si>
  <si>
    <t>"Sch2" 2,36*0,1</t>
  </si>
  <si>
    <t>"Sch3" 0,53*0,1</t>
  </si>
  <si>
    <t>985112193</t>
  </si>
  <si>
    <t>Příplatek k odsekání degradovaného betonu za plochu do 10 m2 jednotlivě</t>
  </si>
  <si>
    <t>1831616259</t>
  </si>
  <si>
    <t>0,99+2,801</t>
  </si>
  <si>
    <t>985131111</t>
  </si>
  <si>
    <t>Očištění ploch stěn, rubu kleneb a podlah tlakovou vodou</t>
  </si>
  <si>
    <t>-1532275663</t>
  </si>
  <si>
    <t>"Rampa" 5,88+22,88</t>
  </si>
  <si>
    <t>"Sch1" 1,77+2,26</t>
  </si>
  <si>
    <t>"Sch2" 1,8+2,36</t>
  </si>
  <si>
    <t>"Sch3" 0,45+0,53</t>
  </si>
  <si>
    <t>985311111</t>
  </si>
  <si>
    <t>Reprofilace stěn cementovými sanačními maltami tl 10 mm</t>
  </si>
  <si>
    <t>2070040962</t>
  </si>
  <si>
    <t>985311114</t>
  </si>
  <si>
    <t>Reprofilace stěn cementovými sanačními maltami tl 40 mm</t>
  </si>
  <si>
    <t>640677920</t>
  </si>
  <si>
    <t>985311311</t>
  </si>
  <si>
    <t>Reprofilace rubu kleneb a podlah cementovými sanačními maltami tl 10 mm</t>
  </si>
  <si>
    <t>967382165</t>
  </si>
  <si>
    <t>985311314</t>
  </si>
  <si>
    <t>Reprofilace rubu kleneb a podlah cementovými sanačními maltami tl 40 mm</t>
  </si>
  <si>
    <t>372975898</t>
  </si>
  <si>
    <t>985321111</t>
  </si>
  <si>
    <t>Ochranný nátěr výztuže na cementové bázi stěn, líce kleneb a podhledů 1 vrstva tl 1 mm</t>
  </si>
  <si>
    <t>-2023524504</t>
  </si>
  <si>
    <t>985321112</t>
  </si>
  <si>
    <t>Ochranný nátěr výztuže na cementové bázi rubu kleneb a podlah 1 vrstva tl 1 mm</t>
  </si>
  <si>
    <t>-657787076</t>
  </si>
  <si>
    <t>985323111</t>
  </si>
  <si>
    <t>Spojovací můstek reprofilovaného betonu na cementové bázi tl 1 mm</t>
  </si>
  <si>
    <t>-1880368958</t>
  </si>
  <si>
    <t>9,9+28,01</t>
  </si>
  <si>
    <t>44,9*9 'Přepočtené koeficientem množství</t>
  </si>
  <si>
    <t>998011001</t>
  </si>
  <si>
    <t>Přesun hmot pro budovy zděné v do 6 m</t>
  </si>
  <si>
    <t>72,79*0,00034 'Přepočtené koeficientem množství</t>
  </si>
  <si>
    <t>39,69*3 'Přepočtené koeficientem množství</t>
  </si>
  <si>
    <t>145,58*1,221 'Přepočtené koeficientem množství</t>
  </si>
  <si>
    <t>39,69*1,15 'Přepočtené koeficientem množství</t>
  </si>
  <si>
    <t>39*2 'Přepočtené koeficientem množství</t>
  </si>
  <si>
    <t>998711101</t>
  </si>
  <si>
    <t>Přesun hmot tonážní pro izolace proti vodě, vlhkosti a plynům v objektech výšky do 6 m</t>
  </si>
  <si>
    <t>"S1" 3,4*10,6</t>
  </si>
  <si>
    <t>"S2" 14,2*23,8-2*2,35</t>
  </si>
  <si>
    <t>18+1+5+2</t>
  </si>
  <si>
    <t>308,333333333333*6 'Přepočtené koeficientem množství</t>
  </si>
  <si>
    <t>24,66*15,06-2*2,35+4,26*11,3</t>
  </si>
  <si>
    <t>414,818*1,1655 'Přepočtené koeficientem množství</t>
  </si>
  <si>
    <t>-211199328</t>
  </si>
  <si>
    <t>(S1+S2)*5+3,5</t>
  </si>
  <si>
    <t>-1912373922</t>
  </si>
  <si>
    <t>(3,28+10,48+14,08+23,68+2+2,35)*0,35*2</t>
  </si>
  <si>
    <t>39,109*1,2 'Přepočtené koeficientem množství</t>
  </si>
  <si>
    <t>998712101</t>
  </si>
  <si>
    <t>Přesun hmot tonážní tonážní pro krytiny povlakové v objektech v do 6 m</t>
  </si>
  <si>
    <t>(3,28*2+10,6*2+14,08*2+23,8*2)*0,35</t>
  </si>
  <si>
    <t>36,232*1,05 'Přepočtené koeficientem množství</t>
  </si>
  <si>
    <t>39,69*1,05 'Přepočtené koeficientem množství</t>
  </si>
  <si>
    <t>S1+S2</t>
  </si>
  <si>
    <t>333,26*1,02 'Přepočtené koeficientem množství</t>
  </si>
  <si>
    <t>36,04*1,02 'Přepočtené koeficientem množství</t>
  </si>
  <si>
    <t>S2*0,127</t>
  </si>
  <si>
    <t>42,324*1,09675 'Přepočtené koeficientem množství</t>
  </si>
  <si>
    <t>(3,4+11,3+14,2+24,3)*2</t>
  </si>
  <si>
    <t>106,4*0,3*0,06</t>
  </si>
  <si>
    <t>998713101</t>
  </si>
  <si>
    <t>Přesun hmot tonážní pro izolace tepelné v objektech v do 6 m</t>
  </si>
  <si>
    <t>721242105</t>
  </si>
  <si>
    <t>Lapač střešních splavenin z PP se zápachovou klapkou a lapacím košem DN 110</t>
  </si>
  <si>
    <t>-1886622761</t>
  </si>
  <si>
    <t>998721101</t>
  </si>
  <si>
    <t>Přesun hmot tonážní pro vnitřní kanalizace v objektech v do 6 m</t>
  </si>
  <si>
    <t>751398051.1</t>
  </si>
  <si>
    <t>Mtž protidešťové žaluzie do 0,150 m2</t>
  </si>
  <si>
    <t>-1252966242</t>
  </si>
  <si>
    <t>"Z2" 3</t>
  </si>
  <si>
    <t>42972913.1</t>
  </si>
  <si>
    <t>žaluzie protidešťová s pevnými lamelami, pozink, 175x175mm, se síťkou proti hmyzu, vč. povrchové úpravy</t>
  </si>
  <si>
    <t>2004280486</t>
  </si>
  <si>
    <t>751398052.1</t>
  </si>
  <si>
    <t>Mtž protidešťové žaluzie do 0,300 m2</t>
  </si>
  <si>
    <t>351809834</t>
  </si>
  <si>
    <t>42972920.1</t>
  </si>
  <si>
    <t>žaluzie protidešťová s pevnými lamelami, pozink, 450x450mm, se síťkou proti hmyzu</t>
  </si>
  <si>
    <t>1973932052</t>
  </si>
  <si>
    <t>751398054.1</t>
  </si>
  <si>
    <t>Mtž protidešťové žaluzie do 0,600 m2</t>
  </si>
  <si>
    <t>1702109409</t>
  </si>
  <si>
    <t>42972924.1</t>
  </si>
  <si>
    <t>žaluzie protidešťová s pevnými lamelami, pozink, 1050x450mm, se síťkou proti hmyzu</t>
  </si>
  <si>
    <t>-96910143</t>
  </si>
  <si>
    <t>751398056.1</t>
  </si>
  <si>
    <t>Mtž protidešťové žaluzie přes 0,750 m2</t>
  </si>
  <si>
    <t>1600655626</t>
  </si>
  <si>
    <t>42972963.1</t>
  </si>
  <si>
    <t>žaluzie protidešťová s pevnými lamelami, pozink, 1300x700mm, se síťkou proti hmyzu</t>
  </si>
  <si>
    <t>-1440947406</t>
  </si>
  <si>
    <t>751398821</t>
  </si>
  <si>
    <t>Demontáž větrací mřížky stěnové do průřezu 0,040 m2</t>
  </si>
  <si>
    <t>-1477432947</t>
  </si>
  <si>
    <t>751398825</t>
  </si>
  <si>
    <t>Demontáž větrací mřížky stěnové přes průřez 0,200 m2</t>
  </si>
  <si>
    <t>1207145562</t>
  </si>
  <si>
    <t>751398854</t>
  </si>
  <si>
    <t>Demontáž protidešťové žaluzie z potrubí čtyřhranného do průřezu  0,600 m2</t>
  </si>
  <si>
    <t>-1820062399</t>
  </si>
  <si>
    <t>751398856</t>
  </si>
  <si>
    <t>Demontáž protidešťové žaluzie z potrubí čtyřhranného přes průřez 0,750 m2</t>
  </si>
  <si>
    <t>29801108</t>
  </si>
  <si>
    <t>751514777</t>
  </si>
  <si>
    <t>Mtž protidešťové stříšky nebo výfukové hlavice do potrubí kruhového bez příruby D do 300 mm</t>
  </si>
  <si>
    <t>-1860072958</t>
  </si>
  <si>
    <t>42974009.1</t>
  </si>
  <si>
    <t>stříška protidešťová s lemem Pz D 250mm, vč. prodloužení délky 500mm</t>
  </si>
  <si>
    <t>530237574</t>
  </si>
  <si>
    <t>(24,7+15,1+20,5+11,1+26,3+4,4*3)*0,54</t>
  </si>
  <si>
    <t>762361313.1</t>
  </si>
  <si>
    <t>Konstrukční a vyrovnávací vrstva pod klempířské prvky (stříšku) z desek dřevoštěpkových tl. 25 mm</t>
  </si>
  <si>
    <t>-428349891</t>
  </si>
  <si>
    <t>"vč. vyspádování pomocí impregnovaných hranolků</t>
  </si>
  <si>
    <t>2,1*2,45</t>
  </si>
  <si>
    <t>998762101</t>
  </si>
  <si>
    <t>Přesun hmot tonážní pro kce tesařské v objektech v do 6 m</t>
  </si>
  <si>
    <t>764001821</t>
  </si>
  <si>
    <t>Demontáž krytiny ze svitků nebo tabulí do suti</t>
  </si>
  <si>
    <t>1591171323</t>
  </si>
  <si>
    <t>96,5+7,8</t>
  </si>
  <si>
    <t>0,9</t>
  </si>
  <si>
    <t>1,2*7</t>
  </si>
  <si>
    <t>1,5*4</t>
  </si>
  <si>
    <t>2,4*2</t>
  </si>
  <si>
    <t>3,6*3</t>
  </si>
  <si>
    <t>4,8</t>
  </si>
  <si>
    <t>764002871</t>
  </si>
  <si>
    <t>Demontáž lemování zdí do suti</t>
  </si>
  <si>
    <t>-1612555500</t>
  </si>
  <si>
    <t>Demontáž plechové ukončovací lišty svislí hydroizolace</t>
  </si>
  <si>
    <t>na stěnách tlumící komory, R.Š. 200 mm</t>
  </si>
  <si>
    <t>8,7</t>
  </si>
  <si>
    <t>764004861</t>
  </si>
  <si>
    <t>Demontáž svodu do suti</t>
  </si>
  <si>
    <t>499413021</t>
  </si>
  <si>
    <t>Demontáž okapového svodu DN 110 délky 3,6 m,</t>
  </si>
  <si>
    <t>včetně kotlíku, chrliče a všech montážních doplňků</t>
  </si>
  <si>
    <t>3,6*2</t>
  </si>
  <si>
    <t>764011624</t>
  </si>
  <si>
    <t>Dilatační připojovací lišta z Pz s povrchovou úpravou včetně tmelení rš 200 mm</t>
  </si>
  <si>
    <t>1292214053</t>
  </si>
  <si>
    <t>"K13" 4,6*3*2</t>
  </si>
  <si>
    <t>"K14" 4,6*2</t>
  </si>
  <si>
    <t>"K7" 0,9*24,7</t>
  </si>
  <si>
    <t>"K8" 0,9*15,1</t>
  </si>
  <si>
    <t>"K9" 0,9*20,5</t>
  </si>
  <si>
    <t>"K10" 0,9*11,1</t>
  </si>
  <si>
    <t>"K11" 0,9*26,3</t>
  </si>
  <si>
    <t>"K1" 0,9</t>
  </si>
  <si>
    <t>"K2" 1,2*7</t>
  </si>
  <si>
    <t>"K3" 1,5*4</t>
  </si>
  <si>
    <t>"K4" 2,4*2</t>
  </si>
  <si>
    <t>"K5" 3,6*3</t>
  </si>
  <si>
    <t>"K6" 4,8</t>
  </si>
  <si>
    <t>Lemování rovných zdí střech z Pz s povrchovou úpravou - ukončovací lišta K15</t>
  </si>
  <si>
    <t>764511662.1</t>
  </si>
  <si>
    <t>Kotlík hranatý z Pz s povrchovou úpravou 300/200 mm s napojením na atikový odvod 100/100 ze střechy</t>
  </si>
  <si>
    <t>1196898876</t>
  </si>
  <si>
    <t>764518622</t>
  </si>
  <si>
    <t>Svody kruhové včetně objímek, kolen, odskoků z Pz s povrchovou úpravou průměru 100 mm</t>
  </si>
  <si>
    <t>-751185384</t>
  </si>
  <si>
    <t>764518632</t>
  </si>
  <si>
    <t>Sklápěcí výpust vody z Pz s povrchovou úpravou kruhového svodu průměru 100 mm</t>
  </si>
  <si>
    <t>124467829</t>
  </si>
  <si>
    <t>998764101</t>
  </si>
  <si>
    <t>Přesun hmot tonážní pro konstrukce klempířské v objektech v do 6 m</t>
  </si>
  <si>
    <t>767122112.1</t>
  </si>
  <si>
    <t>Montáž stěn s výplní z tahokovu, svařované</t>
  </si>
  <si>
    <t>1976968832</t>
  </si>
  <si>
    <t>13,84*2,645</t>
  </si>
  <si>
    <t>spc767101</t>
  </si>
  <si>
    <t>Z1 - stěna pro uzavření nákladní rampy před vstupem do hospodářského pavilonu se třemi jednokřídlovými dveřmi</t>
  </si>
  <si>
    <t>-2054144138</t>
  </si>
  <si>
    <t xml:space="preserve"> ocelové poniklované kování klika - klika, vložkový zámek včetně vložky</t>
  </si>
  <si>
    <t>výplň z ocelového pozinkovaného tahokovu 43x13-2,5x1,5 mm, 4,3 kg/m 2  ,rám z ocelových tenkostěnných profilů 50/50/2 mm, rámy š. 25 mm pro uchycení</t>
  </si>
  <si>
    <t>tahokovu přivařením z oc. plechu tl. 2 mm. Konečná povrchová úprava komaxitem v antracitovém odstínu barvě - RAL 7016.</t>
  </si>
  <si>
    <t>kompletní provedení dle PD</t>
  </si>
  <si>
    <t>"Z10" 1,5*4</t>
  </si>
  <si>
    <t>"Z12" 0,325</t>
  </si>
  <si>
    <t>767646401</t>
  </si>
  <si>
    <t>Montáž revizních dvířek jednokřídlových s rámem výšky do 1000 mm</t>
  </si>
  <si>
    <t>265237736</t>
  </si>
  <si>
    <t>55343510.2</t>
  </si>
  <si>
    <t>dvířka jednokřídlá pro elektrozařízení komaxit 450x700mm</t>
  </si>
  <si>
    <t>-1197222959</t>
  </si>
  <si>
    <t>767646421.1</t>
  </si>
  <si>
    <t>Montáž dvířek dvoukřídlových s rámem výšky do 1000 mm</t>
  </si>
  <si>
    <t>746195994</t>
  </si>
  <si>
    <t>55343510.1</t>
  </si>
  <si>
    <t>dvířka dvoukřídlá pro elektrozařízení komaxit 1100x600mm</t>
  </si>
  <si>
    <t>-1732137050</t>
  </si>
  <si>
    <t>767832102</t>
  </si>
  <si>
    <t>Montáž venkovních požárních žebříků do zdiva bez suchovodu</t>
  </si>
  <si>
    <t>-337924723</t>
  </si>
  <si>
    <t>44983000</t>
  </si>
  <si>
    <t>žebřík venkovní bez suchovodu v provedení žárový Zn</t>
  </si>
  <si>
    <t>1562636104</t>
  </si>
  <si>
    <t>767832802</t>
  </si>
  <si>
    <t>Demontáž venkovních požárních žebříků bez ochranného koše</t>
  </si>
  <si>
    <t>882999582</t>
  </si>
  <si>
    <t>767834112</t>
  </si>
  <si>
    <t>Příplatek k ceně za montáž ochranného koše svařovaný</t>
  </si>
  <si>
    <t>-562647692</t>
  </si>
  <si>
    <t>8+2</t>
  </si>
  <si>
    <t>767995112.1</t>
  </si>
  <si>
    <t>M+D Z9 -  Sušák na prádlo, svařený z nerezových trubek prům. 60 mm, se 7-mi nerezovými háčky. Vč. kruhových vrtaných patek z betonu C 12/15</t>
  </si>
  <si>
    <t>-785887146</t>
  </si>
  <si>
    <t>767995113.1</t>
  </si>
  <si>
    <t>M+D Z11 - Nájezdový díl se středovým schůdkem svařený z nerezového slzičkového plechu tl. 3 mm (mat. 1.4301)</t>
  </si>
  <si>
    <t>-222038158</t>
  </si>
  <si>
    <t xml:space="preserve"> Boční šikmá část šířky 300 mm, z vnitřní strany navařený hladký plech na boky nájezdových klínů z hladkého nerezového plechu tl. 3 mm,</t>
  </si>
  <si>
    <t>mezi osadit schůdek z plechu slzičkového.</t>
  </si>
  <si>
    <t>Kotvit šrouby a chemickým kotvami do čela rampy</t>
  </si>
  <si>
    <t>Kompletní provedení dle PD</t>
  </si>
  <si>
    <t>767996701</t>
  </si>
  <si>
    <t>Demontáž atypických zámečnických konstrukcí řezáním hmotnosti jednotlivých dílů do 50 kg</t>
  </si>
  <si>
    <t>kg</t>
  </si>
  <si>
    <t>-1409202517</t>
  </si>
  <si>
    <t>Demontáž ocelového úhelníku 50/50/5 délky 14,2 m</t>
  </si>
  <si>
    <t>z hrany nákladní rampy</t>
  </si>
  <si>
    <t>767996801</t>
  </si>
  <si>
    <t>Demontáž atypických zámečnických konstrukcí rozebráním hmotnosti jednotlivých dílů do 50 kg</t>
  </si>
  <si>
    <t>458097908</t>
  </si>
  <si>
    <t>Demontáž venkovního ocelového čistícího roštu 450/900 mm</t>
  </si>
  <si>
    <t>2*3</t>
  </si>
  <si>
    <t>998767101</t>
  </si>
  <si>
    <t>Přesun hmot tonážní pro zámečnické konstrukce v objektech v do 6 m</t>
  </si>
  <si>
    <t>Část 2-E1 - Objekt B a C - Elektroinstalace</t>
  </si>
  <si>
    <t>Demontáž a montáž Wifi zařízení</t>
  </si>
  <si>
    <t>650801153R00</t>
  </si>
  <si>
    <t>Demontáž svítidla nástěnného přisazeného</t>
  </si>
  <si>
    <t>Demontáž elektroinstalace, 2 ks vypínačů, tlačítka a zvonku</t>
  </si>
  <si>
    <t>34535580</t>
  </si>
  <si>
    <t>Vypínač venkovní  IP 66   3558-01750</t>
  </si>
  <si>
    <t>650051211R00</t>
  </si>
  <si>
    <t>Montáž spínače nástěnného, řaz. 1, venkovní</t>
  </si>
  <si>
    <t>210121111R00</t>
  </si>
  <si>
    <t>Zvonek domovní modulární</t>
  </si>
  <si>
    <t>358892010</t>
  </si>
  <si>
    <t>Zvonek SM1/230, 230V</t>
  </si>
  <si>
    <t>210110048RT6</t>
  </si>
  <si>
    <t>Spínač zapuštěný jednopól. 1/So, vč. dodávky strojku, rámečku a krytu</t>
  </si>
  <si>
    <t>Venkovní kompaktní kamera na úchytné body, vč. zapojení, nastavení a přezkoušení funkce</t>
  </si>
  <si>
    <t>Demontáž a montáž čidla regulace ÚT</t>
  </si>
  <si>
    <t>1721344305</t>
  </si>
  <si>
    <t>1715798431</t>
  </si>
  <si>
    <t>858837232</t>
  </si>
  <si>
    <t>Část 2-E2 - Objekt B a C - Ochrana proti blesku</t>
  </si>
  <si>
    <t>1019216605</t>
  </si>
  <si>
    <t>923267028</t>
  </si>
  <si>
    <t>316589531</t>
  </si>
  <si>
    <t>Část 3 - Zpevněné plochy</t>
  </si>
  <si>
    <t xml:space="preserve">    3 - Svislé a kompletní konstrukce</t>
  </si>
  <si>
    <t xml:space="preserve">    5 - Komunikace pozemní</t>
  </si>
  <si>
    <t>113107122</t>
  </si>
  <si>
    <t>Odstranění podkladu z kameniva drceného tl 200 mm ručně</t>
  </si>
  <si>
    <t>175477676</t>
  </si>
  <si>
    <t>113107131</t>
  </si>
  <si>
    <t>Odstranění podkladu z betonu prostého tl 150 mm ručně</t>
  </si>
  <si>
    <t>-1054140330</t>
  </si>
  <si>
    <t>113107141</t>
  </si>
  <si>
    <t>Odstranění podkladu živičného tl 50 mm ručně</t>
  </si>
  <si>
    <t>927444292</t>
  </si>
  <si>
    <t>-1404072089</t>
  </si>
  <si>
    <t>121151105</t>
  </si>
  <si>
    <t>Sejmutí ornice plochy do 100 m2 tl vrstvy do 300 mm strojně</t>
  </si>
  <si>
    <t>217315668</t>
  </si>
  <si>
    <t>310604825</t>
  </si>
  <si>
    <t>37,811*0,3</t>
  </si>
  <si>
    <t>1338213467</t>
  </si>
  <si>
    <t>181951112</t>
  </si>
  <si>
    <t>Úprava pláně v hornině třídy těžitelnosti I, skupiny 1 až 3 se zhutněním strojně</t>
  </si>
  <si>
    <t>625503544</t>
  </si>
  <si>
    <t>405,696+68,773+54,846+39,007+37,811</t>
  </si>
  <si>
    <t>Svislé a kompletní konstrukce</t>
  </si>
  <si>
    <t>388995212.1</t>
  </si>
  <si>
    <t>Montáž chráničky kabelů z dvoudílné ve výkopu DN 110, vč. vložení kabelu</t>
  </si>
  <si>
    <t>1288336226</t>
  </si>
  <si>
    <t>3*2</t>
  </si>
  <si>
    <t>34571098</t>
  </si>
  <si>
    <t>trubka elektroinstalační dělená (chránička) D 100/110mm, HDPE</t>
  </si>
  <si>
    <t>66561155</t>
  </si>
  <si>
    <t>6*1,05 'Přepočtené koeficientem množství</t>
  </si>
  <si>
    <t>388995212.2</t>
  </si>
  <si>
    <t>Montáž chráničky kabelů jednodílné ve výkopu DN 110</t>
  </si>
  <si>
    <t>946836344</t>
  </si>
  <si>
    <t>34571356</t>
  </si>
  <si>
    <t>trubka elektroinstalační ohebná dvouplášťová korugovaná (chránička) D 100/120mm, HDPE+LDPE</t>
  </si>
  <si>
    <t>-31640230</t>
  </si>
  <si>
    <t>460671112</t>
  </si>
  <si>
    <t>Výstražná fólie pro krytí kabelů šířky 25 cm</t>
  </si>
  <si>
    <t>846994114</t>
  </si>
  <si>
    <t>Komunikace pozemní</t>
  </si>
  <si>
    <t>564201111.1</t>
  </si>
  <si>
    <t>Podklad nebo podsyp ze štěrkopísku 0-4mm tl 25 mm</t>
  </si>
  <si>
    <t>1531635608</t>
  </si>
  <si>
    <t>564770111.1</t>
  </si>
  <si>
    <t>Podklad z kameniva hrubého drceného vel. 0-32 mm tl 250 mm</t>
  </si>
  <si>
    <t>1835827560</t>
  </si>
  <si>
    <t>405,696+37,811</t>
  </si>
  <si>
    <t>589116114.1</t>
  </si>
  <si>
    <t>Kryt ploch pro tělovýchovu dvouvrstvý z umělého kaučuku a recyklované pryže tl 10+25 mm</t>
  </si>
  <si>
    <t>1340474521</t>
  </si>
  <si>
    <t xml:space="preserve">součástí dodávky je grafický návrh s barevnými dětskými motivy i jeho provedení na místě, překrytí obrubníků vrstvou EPDM, doprava a ostatní náklady </t>
  </si>
  <si>
    <t>nutné pro úplné a řádné dokončení hřiště</t>
  </si>
  <si>
    <t>37,811</t>
  </si>
  <si>
    <t>596211113</t>
  </si>
  <si>
    <t>Kladení zámkové dlažby komunikací pro pěší tl 60 mm skupiny A pl přes 300 m2</t>
  </si>
  <si>
    <t>1949873674</t>
  </si>
  <si>
    <t>59245018</t>
  </si>
  <si>
    <t>dlažba tvar obdélník betonová 200x100x60mm přírodní</t>
  </si>
  <si>
    <t>543615452</t>
  </si>
  <si>
    <t>405,696*1,01 'Přepočtené koeficientem množství</t>
  </si>
  <si>
    <t>637111112</t>
  </si>
  <si>
    <t>Okapový chodník ze štěrkopísku tl 150 mm s udusáním</t>
  </si>
  <si>
    <t>1462686255</t>
  </si>
  <si>
    <t>637211122.1</t>
  </si>
  <si>
    <t>Okapový chodník z betonových dlaždic tl 50 mm kladených do písku</t>
  </si>
  <si>
    <t>-1414430275</t>
  </si>
  <si>
    <t>916231213</t>
  </si>
  <si>
    <t>Osazení chodníkového obrubníku betonového stojatého s boční opěrou do lože z betonu prostého</t>
  </si>
  <si>
    <t>165667563</t>
  </si>
  <si>
    <t>"u chodníků" 548,457</t>
  </si>
  <si>
    <t>"u hřiště z EPDM" 2*4,49+7,92</t>
  </si>
  <si>
    <t>59217017</t>
  </si>
  <si>
    <t>obrubník betonový chodníkový 1000x100x250mm</t>
  </si>
  <si>
    <t>-1346098693</t>
  </si>
  <si>
    <t>565,357*1,02 'Přepočtené koeficientem množství</t>
  </si>
  <si>
    <t>916991121</t>
  </si>
  <si>
    <t>Lože pod obrubníky, krajníky nebo obruby z dlažebních kostek z betonu prostého</t>
  </si>
  <si>
    <t>-1485683756</t>
  </si>
  <si>
    <t>(548,457+16,9)*0,2*0,15</t>
  </si>
  <si>
    <t>60,01*0,65*0,1</t>
  </si>
  <si>
    <t>935112211</t>
  </si>
  <si>
    <t>Osazení příkopového žlabu do betonu tl 100 mm z betonových tvárnic š 800 mm</t>
  </si>
  <si>
    <t>1139705960</t>
  </si>
  <si>
    <t>59227016.1</t>
  </si>
  <si>
    <t>žlabovka příkopová betonová s lomenými stěnami 330x630x150mm</t>
  </si>
  <si>
    <t>-1472328048</t>
  </si>
  <si>
    <t>966008211</t>
  </si>
  <si>
    <t>Bourání odvodňovacího žlabu z betonových příkopových tvárnic š do 500 mm</t>
  </si>
  <si>
    <t>-687443732</t>
  </si>
  <si>
    <t>26,314/0,5</t>
  </si>
  <si>
    <t>997221571</t>
  </si>
  <si>
    <t>Vodorovná doprava vybouraných hmot do 1 km</t>
  </si>
  <si>
    <t>1041317892</t>
  </si>
  <si>
    <t>997221579</t>
  </si>
  <si>
    <t>Příplatek ZKD 1 km u vodorovné dopravy vybouraných hmot</t>
  </si>
  <si>
    <t>-1788568189</t>
  </si>
  <si>
    <t>479,217*9 'Přepočtené koeficientem množství</t>
  </si>
  <si>
    <t>997221612</t>
  </si>
  <si>
    <t>Nakládání vybouraných hmot na dopravní prostředky pro vodorovnou dopravu</t>
  </si>
  <si>
    <t>-202169226</t>
  </si>
  <si>
    <t>997221861</t>
  </si>
  <si>
    <t>Poplatek za uložení stavebního odpadu na recyklační skládce (skládkovné) z prostého betonu pod kódem 17 01 01</t>
  </si>
  <si>
    <t>1022799527</t>
  </si>
  <si>
    <t>479,217-147,689-49,909</t>
  </si>
  <si>
    <t>997221873</t>
  </si>
  <si>
    <t>Poplatek za uložení stavebního odpadu na recyklační skládce (skládkovné) zeminy a kamení zatříděného do Katalogu odpadů pod kódem 17 05 04</t>
  </si>
  <si>
    <t>2027931069</t>
  </si>
  <si>
    <t>997221875</t>
  </si>
  <si>
    <t>Poplatek za uložení stavebního odpadu na recyklační skládce (skládkovné) asfaltového bez obsahu dehtu zatříděného do Katalogu odpadů pod kódem 17 03 02</t>
  </si>
  <si>
    <t>208793479</t>
  </si>
  <si>
    <t>998223011</t>
  </si>
  <si>
    <t>Přesun hmot pro pozemní komunikace s krytem dlážděným</t>
  </si>
  <si>
    <t>-1390423194</t>
  </si>
  <si>
    <t>VRN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</si>
  <si>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</si>
  <si>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</si>
  <si>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</si>
  <si>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</si>
  <si>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</si>
  <si>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</si>
  <si>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</si>
  <si>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</si>
  <si>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010001000</t>
  </si>
  <si>
    <t>soubor</t>
  </si>
  <si>
    <t>1024</t>
  </si>
  <si>
    <t>2113999346</t>
  </si>
  <si>
    <t>"dílenská dokumentace</t>
  </si>
  <si>
    <t>"dokumentace skutečného provedení</t>
  </si>
  <si>
    <t>"geologický a archeologický průzkum</t>
  </si>
  <si>
    <t>"ornitologický průzkum</t>
  </si>
  <si>
    <t>"geodetické zaměření stávajících sítí, vytýčení stavby a nových sítí, zaměření dokončené stavby</t>
  </si>
  <si>
    <t>"vytýčení stávajících rozvodů elektro, které jsou vedeny ve struskovém násypu ve střešním plášti</t>
  </si>
  <si>
    <t>VRN3</t>
  </si>
  <si>
    <t>Zařízení staveniště</t>
  </si>
  <si>
    <t>030001000</t>
  </si>
  <si>
    <t>1796141991</t>
  </si>
  <si>
    <t>VRN4</t>
  </si>
  <si>
    <t>Inženýrská činnost</t>
  </si>
  <si>
    <t>040001000</t>
  </si>
  <si>
    <t>-1226552400</t>
  </si>
  <si>
    <t>VRN7</t>
  </si>
  <si>
    <t>Provozní vlivy</t>
  </si>
  <si>
    <t>070001000</t>
  </si>
  <si>
    <t>1950440784</t>
  </si>
  <si>
    <t>SEZNAM FIGUR</t>
  </si>
  <si>
    <t>Výměra</t>
  </si>
  <si>
    <t xml:space="preserve"> Část 1</t>
  </si>
  <si>
    <t>Použití figury:</t>
  </si>
  <si>
    <t>S1_1</t>
  </si>
  <si>
    <t>S2_1</t>
  </si>
  <si>
    <t xml:space="preserve">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</si>
</sst>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8"/>
      <c r="AS2" s="298"/>
      <c r="AT2" s="298"/>
      <c r="AU2" s="298"/>
      <c r="AV2" s="298"/>
      <c r="AW2" s="298"/>
      <c r="AX2" s="298"/>
      <c r="AY2" s="298"/>
      <c r="AZ2" s="298"/>
      <c r="BA2" s="298"/>
      <c r="BB2" s="298"/>
      <c r="BC2" s="298"/>
      <c r="BD2" s="298"/>
      <c r="BE2" s="29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2" t="s">
        <v>14</v>
      </c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P5" s="22"/>
      <c r="AQ5" s="22"/>
      <c r="AR5" s="20"/>
      <c r="BE5" s="279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4" t="s">
        <v>17</v>
      </c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2"/>
      <c r="AQ6" s="22"/>
      <c r="AR6" s="20"/>
      <c r="BE6" s="28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0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0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8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8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0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80"/>
      <c r="BS13" s="17" t="s">
        <v>6</v>
      </c>
    </row>
    <row r="14" spans="1:74" ht="12.75">
      <c r="B14" s="21"/>
      <c r="C14" s="22"/>
      <c r="D14" s="22"/>
      <c r="E14" s="285" t="s">
        <v>29</v>
      </c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8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0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80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0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8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80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0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0"/>
    </row>
    <row r="23" spans="1:71" s="1" customFormat="1" ht="16.5" customHeight="1">
      <c r="B23" s="21"/>
      <c r="C23" s="22"/>
      <c r="D23" s="22"/>
      <c r="E23" s="287" t="s">
        <v>1</v>
      </c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287"/>
      <c r="AN23" s="287"/>
      <c r="AO23" s="22"/>
      <c r="AP23" s="22"/>
      <c r="AQ23" s="22"/>
      <c r="AR23" s="20"/>
      <c r="BE23" s="28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0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0"/>
    </row>
    <row r="26" spans="1:71" s="2" customFormat="1" ht="25.9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8">
        <f>ROUND(AG94,2)</f>
        <v>0</v>
      </c>
      <c r="AL26" s="289"/>
      <c r="AM26" s="289"/>
      <c r="AN26" s="289"/>
      <c r="AO26" s="289"/>
      <c r="AP26" s="36"/>
      <c r="AQ26" s="36"/>
      <c r="AR26" s="39"/>
      <c r="BE26" s="280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0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0" t="s">
        <v>37</v>
      </c>
      <c r="M28" s="290"/>
      <c r="N28" s="290"/>
      <c r="O28" s="290"/>
      <c r="P28" s="290"/>
      <c r="Q28" s="36"/>
      <c r="R28" s="36"/>
      <c r="S28" s="36"/>
      <c r="T28" s="36"/>
      <c r="U28" s="36"/>
      <c r="V28" s="36"/>
      <c r="W28" s="290" t="s">
        <v>38</v>
      </c>
      <c r="X28" s="290"/>
      <c r="Y28" s="290"/>
      <c r="Z28" s="290"/>
      <c r="AA28" s="290"/>
      <c r="AB28" s="290"/>
      <c r="AC28" s="290"/>
      <c r="AD28" s="290"/>
      <c r="AE28" s="290"/>
      <c r="AF28" s="36"/>
      <c r="AG28" s="36"/>
      <c r="AH28" s="36"/>
      <c r="AI28" s="36"/>
      <c r="AJ28" s="36"/>
      <c r="AK28" s="290" t="s">
        <v>39</v>
      </c>
      <c r="AL28" s="290"/>
      <c r="AM28" s="290"/>
      <c r="AN28" s="290"/>
      <c r="AO28" s="290"/>
      <c r="AP28" s="36"/>
      <c r="AQ28" s="36"/>
      <c r="AR28" s="39"/>
      <c r="BE28" s="280"/>
    </row>
    <row r="29" spans="1:71" s="3" customFormat="1" ht="14.45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293">
        <v>0.21</v>
      </c>
      <c r="M29" s="292"/>
      <c r="N29" s="292"/>
      <c r="O29" s="292"/>
      <c r="P29" s="292"/>
      <c r="Q29" s="41"/>
      <c r="R29" s="41"/>
      <c r="S29" s="41"/>
      <c r="T29" s="41"/>
      <c r="U29" s="41"/>
      <c r="V29" s="41"/>
      <c r="W29" s="291">
        <f>ROUND(AZ94, 2)</f>
        <v>0</v>
      </c>
      <c r="X29" s="292"/>
      <c r="Y29" s="292"/>
      <c r="Z29" s="292"/>
      <c r="AA29" s="292"/>
      <c r="AB29" s="292"/>
      <c r="AC29" s="292"/>
      <c r="AD29" s="292"/>
      <c r="AE29" s="292"/>
      <c r="AF29" s="41"/>
      <c r="AG29" s="41"/>
      <c r="AH29" s="41"/>
      <c r="AI29" s="41"/>
      <c r="AJ29" s="41"/>
      <c r="AK29" s="291">
        <f>ROUND(AV94, 2)</f>
        <v>0</v>
      </c>
      <c r="AL29" s="292"/>
      <c r="AM29" s="292"/>
      <c r="AN29" s="292"/>
      <c r="AO29" s="292"/>
      <c r="AP29" s="41"/>
      <c r="AQ29" s="41"/>
      <c r="AR29" s="42"/>
      <c r="BE29" s="281"/>
    </row>
    <row r="30" spans="1:71" s="3" customFormat="1" ht="14.45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293">
        <v>0.15</v>
      </c>
      <c r="M30" s="292"/>
      <c r="N30" s="292"/>
      <c r="O30" s="292"/>
      <c r="P30" s="292"/>
      <c r="Q30" s="41"/>
      <c r="R30" s="41"/>
      <c r="S30" s="41"/>
      <c r="T30" s="41"/>
      <c r="U30" s="41"/>
      <c r="V30" s="41"/>
      <c r="W30" s="291">
        <f>ROUND(BA94, 2)</f>
        <v>0</v>
      </c>
      <c r="X30" s="292"/>
      <c r="Y30" s="292"/>
      <c r="Z30" s="292"/>
      <c r="AA30" s="292"/>
      <c r="AB30" s="292"/>
      <c r="AC30" s="292"/>
      <c r="AD30" s="292"/>
      <c r="AE30" s="292"/>
      <c r="AF30" s="41"/>
      <c r="AG30" s="41"/>
      <c r="AH30" s="41"/>
      <c r="AI30" s="41"/>
      <c r="AJ30" s="41"/>
      <c r="AK30" s="291">
        <f>ROUND(AW94, 2)</f>
        <v>0</v>
      </c>
      <c r="AL30" s="292"/>
      <c r="AM30" s="292"/>
      <c r="AN30" s="292"/>
      <c r="AO30" s="292"/>
      <c r="AP30" s="41"/>
      <c r="AQ30" s="41"/>
      <c r="AR30" s="42"/>
      <c r="BE30" s="281"/>
    </row>
    <row r="31" spans="1:71" s="3" customFormat="1" ht="14.45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293">
        <v>0.21</v>
      </c>
      <c r="M31" s="292"/>
      <c r="N31" s="292"/>
      <c r="O31" s="292"/>
      <c r="P31" s="292"/>
      <c r="Q31" s="41"/>
      <c r="R31" s="41"/>
      <c r="S31" s="41"/>
      <c r="T31" s="41"/>
      <c r="U31" s="41"/>
      <c r="V31" s="41"/>
      <c r="W31" s="291">
        <f>ROUND(BB94, 2)</f>
        <v>0</v>
      </c>
      <c r="X31" s="292"/>
      <c r="Y31" s="292"/>
      <c r="Z31" s="292"/>
      <c r="AA31" s="292"/>
      <c r="AB31" s="292"/>
      <c r="AC31" s="292"/>
      <c r="AD31" s="292"/>
      <c r="AE31" s="292"/>
      <c r="AF31" s="41"/>
      <c r="AG31" s="41"/>
      <c r="AH31" s="41"/>
      <c r="AI31" s="41"/>
      <c r="AJ31" s="41"/>
      <c r="AK31" s="291">
        <v>0</v>
      </c>
      <c r="AL31" s="292"/>
      <c r="AM31" s="292"/>
      <c r="AN31" s="292"/>
      <c r="AO31" s="292"/>
      <c r="AP31" s="41"/>
      <c r="AQ31" s="41"/>
      <c r="AR31" s="42"/>
      <c r="BE31" s="281"/>
    </row>
    <row r="32" spans="1:71" s="3" customFormat="1" ht="14.45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293">
        <v>0.15</v>
      </c>
      <c r="M32" s="292"/>
      <c r="N32" s="292"/>
      <c r="O32" s="292"/>
      <c r="P32" s="292"/>
      <c r="Q32" s="41"/>
      <c r="R32" s="41"/>
      <c r="S32" s="41"/>
      <c r="T32" s="41"/>
      <c r="U32" s="41"/>
      <c r="V32" s="41"/>
      <c r="W32" s="291">
        <f>ROUND(BC94, 2)</f>
        <v>0</v>
      </c>
      <c r="X32" s="292"/>
      <c r="Y32" s="292"/>
      <c r="Z32" s="292"/>
      <c r="AA32" s="292"/>
      <c r="AB32" s="292"/>
      <c r="AC32" s="292"/>
      <c r="AD32" s="292"/>
      <c r="AE32" s="292"/>
      <c r="AF32" s="41"/>
      <c r="AG32" s="41"/>
      <c r="AH32" s="41"/>
      <c r="AI32" s="41"/>
      <c r="AJ32" s="41"/>
      <c r="AK32" s="291">
        <v>0</v>
      </c>
      <c r="AL32" s="292"/>
      <c r="AM32" s="292"/>
      <c r="AN32" s="292"/>
      <c r="AO32" s="292"/>
      <c r="AP32" s="41"/>
      <c r="AQ32" s="41"/>
      <c r="AR32" s="42"/>
      <c r="BE32" s="281"/>
    </row>
    <row r="33" spans="1:57" s="3" customFormat="1" ht="14.45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293">
        <v>0</v>
      </c>
      <c r="M33" s="292"/>
      <c r="N33" s="292"/>
      <c r="O33" s="292"/>
      <c r="P33" s="292"/>
      <c r="Q33" s="41"/>
      <c r="R33" s="41"/>
      <c r="S33" s="41"/>
      <c r="T33" s="41"/>
      <c r="U33" s="41"/>
      <c r="V33" s="41"/>
      <c r="W33" s="291">
        <f>ROUND(BD94, 2)</f>
        <v>0</v>
      </c>
      <c r="X33" s="292"/>
      <c r="Y33" s="292"/>
      <c r="Z33" s="292"/>
      <c r="AA33" s="292"/>
      <c r="AB33" s="292"/>
      <c r="AC33" s="292"/>
      <c r="AD33" s="292"/>
      <c r="AE33" s="292"/>
      <c r="AF33" s="41"/>
      <c r="AG33" s="41"/>
      <c r="AH33" s="41"/>
      <c r="AI33" s="41"/>
      <c r="AJ33" s="41"/>
      <c r="AK33" s="291">
        <v>0</v>
      </c>
      <c r="AL33" s="292"/>
      <c r="AM33" s="292"/>
      <c r="AN33" s="292"/>
      <c r="AO33" s="292"/>
      <c r="AP33" s="41"/>
      <c r="AQ33" s="41"/>
      <c r="AR33" s="42"/>
      <c r="BE33" s="281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0"/>
    </row>
    <row r="35" spans="1:57" s="2" customFormat="1" ht="25.9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297" t="s">
        <v>48</v>
      </c>
      <c r="Y35" s="295"/>
      <c r="Z35" s="295"/>
      <c r="AA35" s="295"/>
      <c r="AB35" s="295"/>
      <c r="AC35" s="45"/>
      <c r="AD35" s="45"/>
      <c r="AE35" s="45"/>
      <c r="AF35" s="45"/>
      <c r="AG35" s="45"/>
      <c r="AH35" s="45"/>
      <c r="AI35" s="45"/>
      <c r="AJ35" s="45"/>
      <c r="AK35" s="294">
        <f>SUM(AK26:AK33)</f>
        <v>0</v>
      </c>
      <c r="AL35" s="295"/>
      <c r="AM35" s="295"/>
      <c r="AN35" s="295"/>
      <c r="AO35" s="296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211006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6" t="str">
        <f>K6</f>
        <v>Zateplení a oprava zpevněných ploch vč. hydroizolace MŠ B. Dvorského 1009/2</v>
      </c>
      <c r="M85" s="277"/>
      <c r="N85" s="277"/>
      <c r="O85" s="277"/>
      <c r="P85" s="277"/>
      <c r="Q85" s="277"/>
      <c r="R85" s="277"/>
      <c r="S85" s="277"/>
      <c r="T85" s="277"/>
      <c r="U85" s="277"/>
      <c r="V85" s="277"/>
      <c r="W85" s="277"/>
      <c r="X85" s="277"/>
      <c r="Y85" s="277"/>
      <c r="Z85" s="277"/>
      <c r="AA85" s="277"/>
      <c r="AB85" s="277"/>
      <c r="AC85" s="277"/>
      <c r="AD85" s="277"/>
      <c r="AE85" s="277"/>
      <c r="AF85" s="277"/>
      <c r="AG85" s="277"/>
      <c r="AH85" s="277"/>
      <c r="AI85" s="277"/>
      <c r="AJ85" s="277"/>
      <c r="AK85" s="277"/>
      <c r="AL85" s="277"/>
      <c r="AM85" s="277"/>
      <c r="AN85" s="277"/>
      <c r="AO85" s="277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Ostrava-Bělský Les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305" t="str">
        <f>IF(AN8= "","",AN8)</f>
        <v>6. 10. 2021</v>
      </c>
      <c r="AN87" s="305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S.m. Ostrava, M.o. Ostrava-Jih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306" t="str">
        <f>IF(E17="","",E17)</f>
        <v>Ing. Miroslav Havlásek</v>
      </c>
      <c r="AN89" s="307"/>
      <c r="AO89" s="307"/>
      <c r="AP89" s="307"/>
      <c r="AQ89" s="36"/>
      <c r="AR89" s="39"/>
      <c r="AS89" s="309" t="s">
        <v>56</v>
      </c>
      <c r="AT89" s="310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306" t="str">
        <f>IF(E20="","",E20)</f>
        <v xml:space="preserve"> </v>
      </c>
      <c r="AN90" s="307"/>
      <c r="AO90" s="307"/>
      <c r="AP90" s="307"/>
      <c r="AQ90" s="36"/>
      <c r="AR90" s="39"/>
      <c r="AS90" s="311"/>
      <c r="AT90" s="312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13"/>
      <c r="AT91" s="314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1" t="s">
        <v>57</v>
      </c>
      <c r="D92" s="272"/>
      <c r="E92" s="272"/>
      <c r="F92" s="272"/>
      <c r="G92" s="272"/>
      <c r="H92" s="73"/>
      <c r="I92" s="275" t="s">
        <v>58</v>
      </c>
      <c r="J92" s="272"/>
      <c r="K92" s="272"/>
      <c r="L92" s="272"/>
      <c r="M92" s="272"/>
      <c r="N92" s="272"/>
      <c r="O92" s="272"/>
      <c r="P92" s="272"/>
      <c r="Q92" s="272"/>
      <c r="R92" s="272"/>
      <c r="S92" s="272"/>
      <c r="T92" s="272"/>
      <c r="U92" s="272"/>
      <c r="V92" s="272"/>
      <c r="W92" s="272"/>
      <c r="X92" s="272"/>
      <c r="Y92" s="272"/>
      <c r="Z92" s="272"/>
      <c r="AA92" s="272"/>
      <c r="AB92" s="272"/>
      <c r="AC92" s="272"/>
      <c r="AD92" s="272"/>
      <c r="AE92" s="272"/>
      <c r="AF92" s="272"/>
      <c r="AG92" s="303" t="s">
        <v>59</v>
      </c>
      <c r="AH92" s="272"/>
      <c r="AI92" s="272"/>
      <c r="AJ92" s="272"/>
      <c r="AK92" s="272"/>
      <c r="AL92" s="272"/>
      <c r="AM92" s="272"/>
      <c r="AN92" s="275" t="s">
        <v>60</v>
      </c>
      <c r="AO92" s="272"/>
      <c r="AP92" s="308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8">
        <f>ROUND(AG95+AG99+AG103+AG104,2)</f>
        <v>0</v>
      </c>
      <c r="AH94" s="278"/>
      <c r="AI94" s="278"/>
      <c r="AJ94" s="278"/>
      <c r="AK94" s="278"/>
      <c r="AL94" s="278"/>
      <c r="AM94" s="278"/>
      <c r="AN94" s="315">
        <f t="shared" ref="AN94:AN104" si="0">SUM(AG94,AT94)</f>
        <v>0</v>
      </c>
      <c r="AO94" s="315"/>
      <c r="AP94" s="315"/>
      <c r="AQ94" s="85" t="s">
        <v>1</v>
      </c>
      <c r="AR94" s="86"/>
      <c r="AS94" s="87">
        <f>ROUND(AS95+AS99+AS103+AS104,2)</f>
        <v>0</v>
      </c>
      <c r="AT94" s="88">
        <f t="shared" ref="AT94:AT104" si="1">ROUND(SUM(AV94:AW94),2)</f>
        <v>0</v>
      </c>
      <c r="AU94" s="89">
        <f>ROUND(AU95+AU99+AU103+AU104,5)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ROUND(AZ95+AZ99+AZ103+AZ104,2)</f>
        <v>0</v>
      </c>
      <c r="BA94" s="88">
        <f>ROUND(BA95+BA99+BA103+BA104,2)</f>
        <v>0</v>
      </c>
      <c r="BB94" s="88">
        <f>ROUND(BB95+BB99+BB103+BB104,2)</f>
        <v>0</v>
      </c>
      <c r="BC94" s="88">
        <f>ROUND(BC95+BC99+BC103+BC104,2)</f>
        <v>0</v>
      </c>
      <c r="BD94" s="90">
        <f>ROUND(BD95+BD99+BD103+BD104,2)</f>
        <v>0</v>
      </c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1" s="7" customFormat="1" ht="16.5" customHeight="1">
      <c r="B95" s="93"/>
      <c r="C95" s="94"/>
      <c r="D95" s="273" t="s">
        <v>80</v>
      </c>
      <c r="E95" s="273"/>
      <c r="F95" s="273"/>
      <c r="G95" s="273"/>
      <c r="H95" s="273"/>
      <c r="I95" s="95"/>
      <c r="J95" s="273" t="s">
        <v>81</v>
      </c>
      <c r="K95" s="273"/>
      <c r="L95" s="273"/>
      <c r="M95" s="273"/>
      <c r="N95" s="273"/>
      <c r="O95" s="273"/>
      <c r="P95" s="273"/>
      <c r="Q95" s="273"/>
      <c r="R95" s="273"/>
      <c r="S95" s="273"/>
      <c r="T95" s="273"/>
      <c r="U95" s="273"/>
      <c r="V95" s="273"/>
      <c r="W95" s="273"/>
      <c r="X95" s="273"/>
      <c r="Y95" s="273"/>
      <c r="Z95" s="273"/>
      <c r="AA95" s="273"/>
      <c r="AB95" s="273"/>
      <c r="AC95" s="273"/>
      <c r="AD95" s="273"/>
      <c r="AE95" s="273"/>
      <c r="AF95" s="273"/>
      <c r="AG95" s="304">
        <f>ROUND(SUM(AG96:AG98),2)</f>
        <v>0</v>
      </c>
      <c r="AH95" s="300"/>
      <c r="AI95" s="300"/>
      <c r="AJ95" s="300"/>
      <c r="AK95" s="300"/>
      <c r="AL95" s="300"/>
      <c r="AM95" s="300"/>
      <c r="AN95" s="299">
        <f t="shared" si="0"/>
        <v>0</v>
      </c>
      <c r="AO95" s="300"/>
      <c r="AP95" s="300"/>
      <c r="AQ95" s="96" t="s">
        <v>82</v>
      </c>
      <c r="AR95" s="97"/>
      <c r="AS95" s="98">
        <f>ROUND(SUM(AS96:AS98),2)</f>
        <v>0</v>
      </c>
      <c r="AT95" s="99">
        <f t="shared" si="1"/>
        <v>0</v>
      </c>
      <c r="AU95" s="100">
        <f>ROUND(SUM(AU96:AU98),5)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ROUND(SUM(AZ96:AZ98),2)</f>
        <v>0</v>
      </c>
      <c r="BA95" s="99">
        <f>ROUND(SUM(BA96:BA98),2)</f>
        <v>0</v>
      </c>
      <c r="BB95" s="99">
        <f>ROUND(SUM(BB96:BB98),2)</f>
        <v>0</v>
      </c>
      <c r="BC95" s="99">
        <f>ROUND(SUM(BC96:BC98),2)</f>
        <v>0</v>
      </c>
      <c r="BD95" s="101">
        <f>ROUND(SUM(BD96:BD98),2)</f>
        <v>0</v>
      </c>
      <c r="BS95" s="102" t="s">
        <v>75</v>
      </c>
      <c r="BT95" s="102" t="s">
        <v>83</v>
      </c>
      <c r="BV95" s="102" t="s">
        <v>78</v>
      </c>
      <c r="BW95" s="102" t="s">
        <v>84</v>
      </c>
      <c r="BX95" s="102" t="s">
        <v>5</v>
      </c>
      <c r="CL95" s="102" t="s">
        <v>1</v>
      </c>
      <c r="CM95" s="102" t="s">
        <v>85</v>
      </c>
    </row>
    <row r="96" spans="1:91" s="4" customFormat="1" ht="16.5" customHeight="1">
      <c r="A96" s="103" t="s">
        <v>86</v>
      </c>
      <c r="B96" s="58"/>
      <c r="C96" s="104"/>
      <c r="D96" s="104"/>
      <c r="E96" s="274" t="s">
        <v>80</v>
      </c>
      <c r="F96" s="274"/>
      <c r="G96" s="274"/>
      <c r="H96" s="274"/>
      <c r="I96" s="274"/>
      <c r="J96" s="104"/>
      <c r="K96" s="274" t="s">
        <v>81</v>
      </c>
      <c r="L96" s="274"/>
      <c r="M96" s="274"/>
      <c r="N96" s="274"/>
      <c r="O96" s="274"/>
      <c r="P96" s="274"/>
      <c r="Q96" s="274"/>
      <c r="R96" s="274"/>
      <c r="S96" s="274"/>
      <c r="T96" s="274"/>
      <c r="U96" s="274"/>
      <c r="V96" s="274"/>
      <c r="W96" s="274"/>
      <c r="X96" s="274"/>
      <c r="Y96" s="274"/>
      <c r="Z96" s="274"/>
      <c r="AA96" s="274"/>
      <c r="AB96" s="274"/>
      <c r="AC96" s="274"/>
      <c r="AD96" s="274"/>
      <c r="AE96" s="274"/>
      <c r="AF96" s="274"/>
      <c r="AG96" s="301">
        <f>'Část 1 - Objekt A'!J30</f>
        <v>0</v>
      </c>
      <c r="AH96" s="302"/>
      <c r="AI96" s="302"/>
      <c r="AJ96" s="302"/>
      <c r="AK96" s="302"/>
      <c r="AL96" s="302"/>
      <c r="AM96" s="302"/>
      <c r="AN96" s="301">
        <f t="shared" si="0"/>
        <v>0</v>
      </c>
      <c r="AO96" s="302"/>
      <c r="AP96" s="302"/>
      <c r="AQ96" s="105" t="s">
        <v>87</v>
      </c>
      <c r="AR96" s="60"/>
      <c r="AS96" s="106">
        <v>0</v>
      </c>
      <c r="AT96" s="107">
        <f t="shared" si="1"/>
        <v>0</v>
      </c>
      <c r="AU96" s="108">
        <f>'Část 1 - Objekt A'!P138</f>
        <v>0</v>
      </c>
      <c r="AV96" s="107">
        <f>'Část 1 - Objekt A'!J33</f>
        <v>0</v>
      </c>
      <c r="AW96" s="107">
        <f>'Část 1 - Objekt A'!J34</f>
        <v>0</v>
      </c>
      <c r="AX96" s="107">
        <f>'Část 1 - Objekt A'!J35</f>
        <v>0</v>
      </c>
      <c r="AY96" s="107">
        <f>'Část 1 - Objekt A'!J36</f>
        <v>0</v>
      </c>
      <c r="AZ96" s="107">
        <f>'Část 1 - Objekt A'!F33</f>
        <v>0</v>
      </c>
      <c r="BA96" s="107">
        <f>'Část 1 - Objekt A'!F34</f>
        <v>0</v>
      </c>
      <c r="BB96" s="107">
        <f>'Část 1 - Objekt A'!F35</f>
        <v>0</v>
      </c>
      <c r="BC96" s="107">
        <f>'Část 1 - Objekt A'!F36</f>
        <v>0</v>
      </c>
      <c r="BD96" s="109">
        <f>'Část 1 - Objekt A'!F37</f>
        <v>0</v>
      </c>
      <c r="BT96" s="110" t="s">
        <v>85</v>
      </c>
      <c r="BU96" s="110" t="s">
        <v>88</v>
      </c>
      <c r="BV96" s="110" t="s">
        <v>78</v>
      </c>
      <c r="BW96" s="110" t="s">
        <v>84</v>
      </c>
      <c r="BX96" s="110" t="s">
        <v>5</v>
      </c>
      <c r="CL96" s="110" t="s">
        <v>1</v>
      </c>
      <c r="CM96" s="110" t="s">
        <v>85</v>
      </c>
    </row>
    <row r="97" spans="1:91" s="4" customFormat="1" ht="23.25" customHeight="1">
      <c r="A97" s="103" t="s">
        <v>86</v>
      </c>
      <c r="B97" s="58"/>
      <c r="C97" s="104"/>
      <c r="D97" s="104"/>
      <c r="E97" s="274" t="s">
        <v>89</v>
      </c>
      <c r="F97" s="274"/>
      <c r="G97" s="274"/>
      <c r="H97" s="274"/>
      <c r="I97" s="274"/>
      <c r="J97" s="104"/>
      <c r="K97" s="274" t="s">
        <v>90</v>
      </c>
      <c r="L97" s="274"/>
      <c r="M97" s="274"/>
      <c r="N97" s="274"/>
      <c r="O97" s="274"/>
      <c r="P97" s="274"/>
      <c r="Q97" s="274"/>
      <c r="R97" s="274"/>
      <c r="S97" s="274"/>
      <c r="T97" s="274"/>
      <c r="U97" s="274"/>
      <c r="V97" s="274"/>
      <c r="W97" s="274"/>
      <c r="X97" s="274"/>
      <c r="Y97" s="274"/>
      <c r="Z97" s="274"/>
      <c r="AA97" s="274"/>
      <c r="AB97" s="274"/>
      <c r="AC97" s="274"/>
      <c r="AD97" s="274"/>
      <c r="AE97" s="274"/>
      <c r="AF97" s="274"/>
      <c r="AG97" s="301">
        <f>'Část 1-E1 - Objekt A - El...'!J32</f>
        <v>0</v>
      </c>
      <c r="AH97" s="302"/>
      <c r="AI97" s="302"/>
      <c r="AJ97" s="302"/>
      <c r="AK97" s="302"/>
      <c r="AL97" s="302"/>
      <c r="AM97" s="302"/>
      <c r="AN97" s="301">
        <f t="shared" si="0"/>
        <v>0</v>
      </c>
      <c r="AO97" s="302"/>
      <c r="AP97" s="302"/>
      <c r="AQ97" s="105" t="s">
        <v>87</v>
      </c>
      <c r="AR97" s="60"/>
      <c r="AS97" s="106">
        <v>0</v>
      </c>
      <c r="AT97" s="107">
        <f t="shared" si="1"/>
        <v>0</v>
      </c>
      <c r="AU97" s="108">
        <f>'Část 1-E1 - Objekt A - El...'!P123</f>
        <v>0</v>
      </c>
      <c r="AV97" s="107">
        <f>'Část 1-E1 - Objekt A - El...'!J35</f>
        <v>0</v>
      </c>
      <c r="AW97" s="107">
        <f>'Část 1-E1 - Objekt A - El...'!J36</f>
        <v>0</v>
      </c>
      <c r="AX97" s="107">
        <f>'Část 1-E1 - Objekt A - El...'!J37</f>
        <v>0</v>
      </c>
      <c r="AY97" s="107">
        <f>'Část 1-E1 - Objekt A - El...'!J38</f>
        <v>0</v>
      </c>
      <c r="AZ97" s="107">
        <f>'Část 1-E1 - Objekt A - El...'!F35</f>
        <v>0</v>
      </c>
      <c r="BA97" s="107">
        <f>'Část 1-E1 - Objekt A - El...'!F36</f>
        <v>0</v>
      </c>
      <c r="BB97" s="107">
        <f>'Část 1-E1 - Objekt A - El...'!F37</f>
        <v>0</v>
      </c>
      <c r="BC97" s="107">
        <f>'Část 1-E1 - Objekt A - El...'!F38</f>
        <v>0</v>
      </c>
      <c r="BD97" s="109">
        <f>'Část 1-E1 - Objekt A - El...'!F39</f>
        <v>0</v>
      </c>
      <c r="BT97" s="110" t="s">
        <v>85</v>
      </c>
      <c r="BV97" s="110" t="s">
        <v>78</v>
      </c>
      <c r="BW97" s="110" t="s">
        <v>91</v>
      </c>
      <c r="BX97" s="110" t="s">
        <v>84</v>
      </c>
      <c r="CL97" s="110" t="s">
        <v>1</v>
      </c>
    </row>
    <row r="98" spans="1:91" s="4" customFormat="1" ht="23.25" customHeight="1">
      <c r="A98" s="103" t="s">
        <v>86</v>
      </c>
      <c r="B98" s="58"/>
      <c r="C98" s="104"/>
      <c r="D98" s="104"/>
      <c r="E98" s="274" t="s">
        <v>92</v>
      </c>
      <c r="F98" s="274"/>
      <c r="G98" s="274"/>
      <c r="H98" s="274"/>
      <c r="I98" s="274"/>
      <c r="J98" s="104"/>
      <c r="K98" s="274" t="s">
        <v>93</v>
      </c>
      <c r="L98" s="274"/>
      <c r="M98" s="274"/>
      <c r="N98" s="274"/>
      <c r="O98" s="274"/>
      <c r="P98" s="274"/>
      <c r="Q98" s="274"/>
      <c r="R98" s="274"/>
      <c r="S98" s="274"/>
      <c r="T98" s="274"/>
      <c r="U98" s="274"/>
      <c r="V98" s="274"/>
      <c r="W98" s="274"/>
      <c r="X98" s="274"/>
      <c r="Y98" s="274"/>
      <c r="Z98" s="274"/>
      <c r="AA98" s="274"/>
      <c r="AB98" s="274"/>
      <c r="AC98" s="274"/>
      <c r="AD98" s="274"/>
      <c r="AE98" s="274"/>
      <c r="AF98" s="274"/>
      <c r="AG98" s="301">
        <f>'Část 1-E2 - Objekt A - Oc...'!J32</f>
        <v>0</v>
      </c>
      <c r="AH98" s="302"/>
      <c r="AI98" s="302"/>
      <c r="AJ98" s="302"/>
      <c r="AK98" s="302"/>
      <c r="AL98" s="302"/>
      <c r="AM98" s="302"/>
      <c r="AN98" s="301">
        <f t="shared" si="0"/>
        <v>0</v>
      </c>
      <c r="AO98" s="302"/>
      <c r="AP98" s="302"/>
      <c r="AQ98" s="105" t="s">
        <v>87</v>
      </c>
      <c r="AR98" s="60"/>
      <c r="AS98" s="106">
        <v>0</v>
      </c>
      <c r="AT98" s="107">
        <f t="shared" si="1"/>
        <v>0</v>
      </c>
      <c r="AU98" s="108">
        <f>'Část 1-E2 - Objekt A - Oc...'!P123</f>
        <v>0</v>
      </c>
      <c r="AV98" s="107">
        <f>'Část 1-E2 - Objekt A - Oc...'!J35</f>
        <v>0</v>
      </c>
      <c r="AW98" s="107">
        <f>'Část 1-E2 - Objekt A - Oc...'!J36</f>
        <v>0</v>
      </c>
      <c r="AX98" s="107">
        <f>'Část 1-E2 - Objekt A - Oc...'!J37</f>
        <v>0</v>
      </c>
      <c r="AY98" s="107">
        <f>'Část 1-E2 - Objekt A - Oc...'!J38</f>
        <v>0</v>
      </c>
      <c r="AZ98" s="107">
        <f>'Část 1-E2 - Objekt A - Oc...'!F35</f>
        <v>0</v>
      </c>
      <c r="BA98" s="107">
        <f>'Část 1-E2 - Objekt A - Oc...'!F36</f>
        <v>0</v>
      </c>
      <c r="BB98" s="107">
        <f>'Část 1-E2 - Objekt A - Oc...'!F37</f>
        <v>0</v>
      </c>
      <c r="BC98" s="107">
        <f>'Část 1-E2 - Objekt A - Oc...'!F38</f>
        <v>0</v>
      </c>
      <c r="BD98" s="109">
        <f>'Část 1-E2 - Objekt A - Oc...'!F39</f>
        <v>0</v>
      </c>
      <c r="BT98" s="110" t="s">
        <v>85</v>
      </c>
      <c r="BV98" s="110" t="s">
        <v>78</v>
      </c>
      <c r="BW98" s="110" t="s">
        <v>94</v>
      </c>
      <c r="BX98" s="110" t="s">
        <v>84</v>
      </c>
      <c r="CL98" s="110" t="s">
        <v>1</v>
      </c>
    </row>
    <row r="99" spans="1:91" s="7" customFormat="1" ht="16.5" customHeight="1">
      <c r="B99" s="93"/>
      <c r="C99" s="94"/>
      <c r="D99" s="273" t="s">
        <v>95</v>
      </c>
      <c r="E99" s="273"/>
      <c r="F99" s="273"/>
      <c r="G99" s="273"/>
      <c r="H99" s="273"/>
      <c r="I99" s="95"/>
      <c r="J99" s="273" t="s">
        <v>96</v>
      </c>
      <c r="K99" s="273"/>
      <c r="L99" s="273"/>
      <c r="M99" s="273"/>
      <c r="N99" s="273"/>
      <c r="O99" s="273"/>
      <c r="P99" s="273"/>
      <c r="Q99" s="273"/>
      <c r="R99" s="273"/>
      <c r="S99" s="273"/>
      <c r="T99" s="273"/>
      <c r="U99" s="273"/>
      <c r="V99" s="273"/>
      <c r="W99" s="273"/>
      <c r="X99" s="273"/>
      <c r="Y99" s="273"/>
      <c r="Z99" s="273"/>
      <c r="AA99" s="273"/>
      <c r="AB99" s="273"/>
      <c r="AC99" s="273"/>
      <c r="AD99" s="273"/>
      <c r="AE99" s="273"/>
      <c r="AF99" s="273"/>
      <c r="AG99" s="304">
        <f>ROUND(SUM(AG100:AG102),2)</f>
        <v>0</v>
      </c>
      <c r="AH99" s="300"/>
      <c r="AI99" s="300"/>
      <c r="AJ99" s="300"/>
      <c r="AK99" s="300"/>
      <c r="AL99" s="300"/>
      <c r="AM99" s="300"/>
      <c r="AN99" s="299">
        <f t="shared" si="0"/>
        <v>0</v>
      </c>
      <c r="AO99" s="300"/>
      <c r="AP99" s="300"/>
      <c r="AQ99" s="96" t="s">
        <v>82</v>
      </c>
      <c r="AR99" s="97"/>
      <c r="AS99" s="98">
        <f>ROUND(SUM(AS100:AS102),2)</f>
        <v>0</v>
      </c>
      <c r="AT99" s="99">
        <f t="shared" si="1"/>
        <v>0</v>
      </c>
      <c r="AU99" s="100">
        <f>ROUND(SUM(AU100:AU102),5)</f>
        <v>0</v>
      </c>
      <c r="AV99" s="99">
        <f>ROUND(AZ99*L29,2)</f>
        <v>0</v>
      </c>
      <c r="AW99" s="99">
        <f>ROUND(BA99*L30,2)</f>
        <v>0</v>
      </c>
      <c r="AX99" s="99">
        <f>ROUND(BB99*L29,2)</f>
        <v>0</v>
      </c>
      <c r="AY99" s="99">
        <f>ROUND(BC99*L30,2)</f>
        <v>0</v>
      </c>
      <c r="AZ99" s="99">
        <f>ROUND(SUM(AZ100:AZ102),2)</f>
        <v>0</v>
      </c>
      <c r="BA99" s="99">
        <f>ROUND(SUM(BA100:BA102),2)</f>
        <v>0</v>
      </c>
      <c r="BB99" s="99">
        <f>ROUND(SUM(BB100:BB102),2)</f>
        <v>0</v>
      </c>
      <c r="BC99" s="99">
        <f>ROUND(SUM(BC100:BC102),2)</f>
        <v>0</v>
      </c>
      <c r="BD99" s="101">
        <f>ROUND(SUM(BD100:BD102),2)</f>
        <v>0</v>
      </c>
      <c r="BS99" s="102" t="s">
        <v>75</v>
      </c>
      <c r="BT99" s="102" t="s">
        <v>83</v>
      </c>
      <c r="BV99" s="102" t="s">
        <v>78</v>
      </c>
      <c r="BW99" s="102" t="s">
        <v>97</v>
      </c>
      <c r="BX99" s="102" t="s">
        <v>5</v>
      </c>
      <c r="CL99" s="102" t="s">
        <v>1</v>
      </c>
      <c r="CM99" s="102" t="s">
        <v>85</v>
      </c>
    </row>
    <row r="100" spans="1:91" s="4" customFormat="1" ht="16.5" customHeight="1">
      <c r="A100" s="103" t="s">
        <v>86</v>
      </c>
      <c r="B100" s="58"/>
      <c r="C100" s="104"/>
      <c r="D100" s="104"/>
      <c r="E100" s="274" t="s">
        <v>95</v>
      </c>
      <c r="F100" s="274"/>
      <c r="G100" s="274"/>
      <c r="H100" s="274"/>
      <c r="I100" s="274"/>
      <c r="J100" s="104"/>
      <c r="K100" s="274" t="s">
        <v>96</v>
      </c>
      <c r="L100" s="274"/>
      <c r="M100" s="274"/>
      <c r="N100" s="274"/>
      <c r="O100" s="274"/>
      <c r="P100" s="274"/>
      <c r="Q100" s="274"/>
      <c r="R100" s="274"/>
      <c r="S100" s="274"/>
      <c r="T100" s="274"/>
      <c r="U100" s="274"/>
      <c r="V100" s="274"/>
      <c r="W100" s="274"/>
      <c r="X100" s="274"/>
      <c r="Y100" s="274"/>
      <c r="Z100" s="274"/>
      <c r="AA100" s="274"/>
      <c r="AB100" s="274"/>
      <c r="AC100" s="274"/>
      <c r="AD100" s="274"/>
      <c r="AE100" s="274"/>
      <c r="AF100" s="274"/>
      <c r="AG100" s="301">
        <f>'Část 2 - Objekt B a C'!J30</f>
        <v>0</v>
      </c>
      <c r="AH100" s="302"/>
      <c r="AI100" s="302"/>
      <c r="AJ100" s="302"/>
      <c r="AK100" s="302"/>
      <c r="AL100" s="302"/>
      <c r="AM100" s="302"/>
      <c r="AN100" s="301">
        <f t="shared" si="0"/>
        <v>0</v>
      </c>
      <c r="AO100" s="302"/>
      <c r="AP100" s="302"/>
      <c r="AQ100" s="105" t="s">
        <v>87</v>
      </c>
      <c r="AR100" s="60"/>
      <c r="AS100" s="106">
        <v>0</v>
      </c>
      <c r="AT100" s="107">
        <f t="shared" si="1"/>
        <v>0</v>
      </c>
      <c r="AU100" s="108">
        <f>'Část 2 - Objekt B a C'!P133</f>
        <v>0</v>
      </c>
      <c r="AV100" s="107">
        <f>'Část 2 - Objekt B a C'!J33</f>
        <v>0</v>
      </c>
      <c r="AW100" s="107">
        <f>'Část 2 - Objekt B a C'!J34</f>
        <v>0</v>
      </c>
      <c r="AX100" s="107">
        <f>'Část 2 - Objekt B a C'!J35</f>
        <v>0</v>
      </c>
      <c r="AY100" s="107">
        <f>'Část 2 - Objekt B a C'!J36</f>
        <v>0</v>
      </c>
      <c r="AZ100" s="107">
        <f>'Část 2 - Objekt B a C'!F33</f>
        <v>0</v>
      </c>
      <c r="BA100" s="107">
        <f>'Část 2 - Objekt B a C'!F34</f>
        <v>0</v>
      </c>
      <c r="BB100" s="107">
        <f>'Část 2 - Objekt B a C'!F35</f>
        <v>0</v>
      </c>
      <c r="BC100" s="107">
        <f>'Část 2 - Objekt B a C'!F36</f>
        <v>0</v>
      </c>
      <c r="BD100" s="109">
        <f>'Část 2 - Objekt B a C'!F37</f>
        <v>0</v>
      </c>
      <c r="BT100" s="110" t="s">
        <v>85</v>
      </c>
      <c r="BU100" s="110" t="s">
        <v>88</v>
      </c>
      <c r="BV100" s="110" t="s">
        <v>78</v>
      </c>
      <c r="BW100" s="110" t="s">
        <v>97</v>
      </c>
      <c r="BX100" s="110" t="s">
        <v>5</v>
      </c>
      <c r="CL100" s="110" t="s">
        <v>1</v>
      </c>
      <c r="CM100" s="110" t="s">
        <v>85</v>
      </c>
    </row>
    <row r="101" spans="1:91" s="4" customFormat="1" ht="23.25" customHeight="1">
      <c r="A101" s="103" t="s">
        <v>86</v>
      </c>
      <c r="B101" s="58"/>
      <c r="C101" s="104"/>
      <c r="D101" s="104"/>
      <c r="E101" s="274" t="s">
        <v>98</v>
      </c>
      <c r="F101" s="274"/>
      <c r="G101" s="274"/>
      <c r="H101" s="274"/>
      <c r="I101" s="274"/>
      <c r="J101" s="104"/>
      <c r="K101" s="274" t="s">
        <v>99</v>
      </c>
      <c r="L101" s="274"/>
      <c r="M101" s="274"/>
      <c r="N101" s="274"/>
      <c r="O101" s="274"/>
      <c r="P101" s="274"/>
      <c r="Q101" s="274"/>
      <c r="R101" s="274"/>
      <c r="S101" s="274"/>
      <c r="T101" s="274"/>
      <c r="U101" s="274"/>
      <c r="V101" s="274"/>
      <c r="W101" s="274"/>
      <c r="X101" s="274"/>
      <c r="Y101" s="274"/>
      <c r="Z101" s="274"/>
      <c r="AA101" s="274"/>
      <c r="AB101" s="274"/>
      <c r="AC101" s="274"/>
      <c r="AD101" s="274"/>
      <c r="AE101" s="274"/>
      <c r="AF101" s="274"/>
      <c r="AG101" s="301">
        <f>'Část 2-E1 - Objekt B a C ...'!J32</f>
        <v>0</v>
      </c>
      <c r="AH101" s="302"/>
      <c r="AI101" s="302"/>
      <c r="AJ101" s="302"/>
      <c r="AK101" s="302"/>
      <c r="AL101" s="302"/>
      <c r="AM101" s="302"/>
      <c r="AN101" s="301">
        <f t="shared" si="0"/>
        <v>0</v>
      </c>
      <c r="AO101" s="302"/>
      <c r="AP101" s="302"/>
      <c r="AQ101" s="105" t="s">
        <v>87</v>
      </c>
      <c r="AR101" s="60"/>
      <c r="AS101" s="106">
        <v>0</v>
      </c>
      <c r="AT101" s="107">
        <f t="shared" si="1"/>
        <v>0</v>
      </c>
      <c r="AU101" s="108">
        <f>'Část 2-E1 - Objekt B a C ...'!P123</f>
        <v>0</v>
      </c>
      <c r="AV101" s="107">
        <f>'Část 2-E1 - Objekt B a C ...'!J35</f>
        <v>0</v>
      </c>
      <c r="AW101" s="107">
        <f>'Část 2-E1 - Objekt B a C ...'!J36</f>
        <v>0</v>
      </c>
      <c r="AX101" s="107">
        <f>'Část 2-E1 - Objekt B a C ...'!J37</f>
        <v>0</v>
      </c>
      <c r="AY101" s="107">
        <f>'Část 2-E1 - Objekt B a C ...'!J38</f>
        <v>0</v>
      </c>
      <c r="AZ101" s="107">
        <f>'Část 2-E1 - Objekt B a C ...'!F35</f>
        <v>0</v>
      </c>
      <c r="BA101" s="107">
        <f>'Část 2-E1 - Objekt B a C ...'!F36</f>
        <v>0</v>
      </c>
      <c r="BB101" s="107">
        <f>'Část 2-E1 - Objekt B a C ...'!F37</f>
        <v>0</v>
      </c>
      <c r="BC101" s="107">
        <f>'Část 2-E1 - Objekt B a C ...'!F38</f>
        <v>0</v>
      </c>
      <c r="BD101" s="109">
        <f>'Část 2-E1 - Objekt B a C ...'!F39</f>
        <v>0</v>
      </c>
      <c r="BT101" s="110" t="s">
        <v>85</v>
      </c>
      <c r="BV101" s="110" t="s">
        <v>78</v>
      </c>
      <c r="BW101" s="110" t="s">
        <v>100</v>
      </c>
      <c r="BX101" s="110" t="s">
        <v>97</v>
      </c>
      <c r="CL101" s="110" t="s">
        <v>1</v>
      </c>
    </row>
    <row r="102" spans="1:91" s="4" customFormat="1" ht="23.25" customHeight="1">
      <c r="A102" s="103" t="s">
        <v>86</v>
      </c>
      <c r="B102" s="58"/>
      <c r="C102" s="104"/>
      <c r="D102" s="104"/>
      <c r="E102" s="274" t="s">
        <v>101</v>
      </c>
      <c r="F102" s="274"/>
      <c r="G102" s="274"/>
      <c r="H102" s="274"/>
      <c r="I102" s="274"/>
      <c r="J102" s="104"/>
      <c r="K102" s="274" t="s">
        <v>102</v>
      </c>
      <c r="L102" s="274"/>
      <c r="M102" s="274"/>
      <c r="N102" s="274"/>
      <c r="O102" s="274"/>
      <c r="P102" s="274"/>
      <c r="Q102" s="274"/>
      <c r="R102" s="274"/>
      <c r="S102" s="274"/>
      <c r="T102" s="274"/>
      <c r="U102" s="274"/>
      <c r="V102" s="274"/>
      <c r="W102" s="274"/>
      <c r="X102" s="274"/>
      <c r="Y102" s="274"/>
      <c r="Z102" s="274"/>
      <c r="AA102" s="274"/>
      <c r="AB102" s="274"/>
      <c r="AC102" s="274"/>
      <c r="AD102" s="274"/>
      <c r="AE102" s="274"/>
      <c r="AF102" s="274"/>
      <c r="AG102" s="301">
        <f>'Část 2-E2 - Objekt B a C ...'!J32</f>
        <v>0</v>
      </c>
      <c r="AH102" s="302"/>
      <c r="AI102" s="302"/>
      <c r="AJ102" s="302"/>
      <c r="AK102" s="302"/>
      <c r="AL102" s="302"/>
      <c r="AM102" s="302"/>
      <c r="AN102" s="301">
        <f t="shared" si="0"/>
        <v>0</v>
      </c>
      <c r="AO102" s="302"/>
      <c r="AP102" s="302"/>
      <c r="AQ102" s="105" t="s">
        <v>87</v>
      </c>
      <c r="AR102" s="60"/>
      <c r="AS102" s="106">
        <v>0</v>
      </c>
      <c r="AT102" s="107">
        <f t="shared" si="1"/>
        <v>0</v>
      </c>
      <c r="AU102" s="108">
        <f>'Část 2-E2 - Objekt B a C ...'!P123</f>
        <v>0</v>
      </c>
      <c r="AV102" s="107">
        <f>'Část 2-E2 - Objekt B a C ...'!J35</f>
        <v>0</v>
      </c>
      <c r="AW102" s="107">
        <f>'Část 2-E2 - Objekt B a C ...'!J36</f>
        <v>0</v>
      </c>
      <c r="AX102" s="107">
        <f>'Část 2-E2 - Objekt B a C ...'!J37</f>
        <v>0</v>
      </c>
      <c r="AY102" s="107">
        <f>'Část 2-E2 - Objekt B a C ...'!J38</f>
        <v>0</v>
      </c>
      <c r="AZ102" s="107">
        <f>'Část 2-E2 - Objekt B a C ...'!F35</f>
        <v>0</v>
      </c>
      <c r="BA102" s="107">
        <f>'Část 2-E2 - Objekt B a C ...'!F36</f>
        <v>0</v>
      </c>
      <c r="BB102" s="107">
        <f>'Část 2-E2 - Objekt B a C ...'!F37</f>
        <v>0</v>
      </c>
      <c r="BC102" s="107">
        <f>'Část 2-E2 - Objekt B a C ...'!F38</f>
        <v>0</v>
      </c>
      <c r="BD102" s="109">
        <f>'Část 2-E2 - Objekt B a C ...'!F39</f>
        <v>0</v>
      </c>
      <c r="BT102" s="110" t="s">
        <v>85</v>
      </c>
      <c r="BV102" s="110" t="s">
        <v>78</v>
      </c>
      <c r="BW102" s="110" t="s">
        <v>103</v>
      </c>
      <c r="BX102" s="110" t="s">
        <v>97</v>
      </c>
      <c r="CL102" s="110" t="s">
        <v>1</v>
      </c>
    </row>
    <row r="103" spans="1:91" s="7" customFormat="1" ht="16.5" customHeight="1">
      <c r="A103" s="103" t="s">
        <v>86</v>
      </c>
      <c r="B103" s="93"/>
      <c r="C103" s="94"/>
      <c r="D103" s="273" t="s">
        <v>104</v>
      </c>
      <c r="E103" s="273"/>
      <c r="F103" s="273"/>
      <c r="G103" s="273"/>
      <c r="H103" s="273"/>
      <c r="I103" s="95"/>
      <c r="J103" s="273" t="s">
        <v>105</v>
      </c>
      <c r="K103" s="273"/>
      <c r="L103" s="273"/>
      <c r="M103" s="273"/>
      <c r="N103" s="273"/>
      <c r="O103" s="273"/>
      <c r="P103" s="273"/>
      <c r="Q103" s="273"/>
      <c r="R103" s="273"/>
      <c r="S103" s="273"/>
      <c r="T103" s="273"/>
      <c r="U103" s="273"/>
      <c r="V103" s="273"/>
      <c r="W103" s="273"/>
      <c r="X103" s="273"/>
      <c r="Y103" s="273"/>
      <c r="Z103" s="273"/>
      <c r="AA103" s="273"/>
      <c r="AB103" s="273"/>
      <c r="AC103" s="273"/>
      <c r="AD103" s="273"/>
      <c r="AE103" s="273"/>
      <c r="AF103" s="273"/>
      <c r="AG103" s="299">
        <f>'Část 3 - Zpevněné plochy'!J30</f>
        <v>0</v>
      </c>
      <c r="AH103" s="300"/>
      <c r="AI103" s="300"/>
      <c r="AJ103" s="300"/>
      <c r="AK103" s="300"/>
      <c r="AL103" s="300"/>
      <c r="AM103" s="300"/>
      <c r="AN103" s="299">
        <f t="shared" si="0"/>
        <v>0</v>
      </c>
      <c r="AO103" s="300"/>
      <c r="AP103" s="300"/>
      <c r="AQ103" s="96" t="s">
        <v>82</v>
      </c>
      <c r="AR103" s="97"/>
      <c r="AS103" s="98">
        <v>0</v>
      </c>
      <c r="AT103" s="99">
        <f t="shared" si="1"/>
        <v>0</v>
      </c>
      <c r="AU103" s="100">
        <f>'Část 3 - Zpevněné plochy'!P124</f>
        <v>0</v>
      </c>
      <c r="AV103" s="99">
        <f>'Část 3 - Zpevněné plochy'!J33</f>
        <v>0</v>
      </c>
      <c r="AW103" s="99">
        <f>'Část 3 - Zpevněné plochy'!J34</f>
        <v>0</v>
      </c>
      <c r="AX103" s="99">
        <f>'Část 3 - Zpevněné plochy'!J35</f>
        <v>0</v>
      </c>
      <c r="AY103" s="99">
        <f>'Část 3 - Zpevněné plochy'!J36</f>
        <v>0</v>
      </c>
      <c r="AZ103" s="99">
        <f>'Část 3 - Zpevněné plochy'!F33</f>
        <v>0</v>
      </c>
      <c r="BA103" s="99">
        <f>'Část 3 - Zpevněné plochy'!F34</f>
        <v>0</v>
      </c>
      <c r="BB103" s="99">
        <f>'Část 3 - Zpevněné plochy'!F35</f>
        <v>0</v>
      </c>
      <c r="BC103" s="99">
        <f>'Část 3 - Zpevněné plochy'!F36</f>
        <v>0</v>
      </c>
      <c r="BD103" s="101">
        <f>'Část 3 - Zpevněné plochy'!F37</f>
        <v>0</v>
      </c>
      <c r="BT103" s="102" t="s">
        <v>83</v>
      </c>
      <c r="BV103" s="102" t="s">
        <v>78</v>
      </c>
      <c r="BW103" s="102" t="s">
        <v>106</v>
      </c>
      <c r="BX103" s="102" t="s">
        <v>5</v>
      </c>
      <c r="CL103" s="102" t="s">
        <v>1</v>
      </c>
      <c r="CM103" s="102" t="s">
        <v>85</v>
      </c>
    </row>
    <row r="104" spans="1:91" s="7" customFormat="1" ht="16.5" customHeight="1">
      <c r="A104" s="103" t="s">
        <v>86</v>
      </c>
      <c r="B104" s="93"/>
      <c r="C104" s="94"/>
      <c r="D104" s="273" t="s">
        <v>107</v>
      </c>
      <c r="E104" s="273"/>
      <c r="F104" s="273"/>
      <c r="G104" s="273"/>
      <c r="H104" s="273"/>
      <c r="I104" s="95"/>
      <c r="J104" s="273" t="s">
        <v>108</v>
      </c>
      <c r="K104" s="273"/>
      <c r="L104" s="273"/>
      <c r="M104" s="273"/>
      <c r="N104" s="273"/>
      <c r="O104" s="273"/>
      <c r="P104" s="273"/>
      <c r="Q104" s="273"/>
      <c r="R104" s="273"/>
      <c r="S104" s="273"/>
      <c r="T104" s="273"/>
      <c r="U104" s="273"/>
      <c r="V104" s="273"/>
      <c r="W104" s="273"/>
      <c r="X104" s="273"/>
      <c r="Y104" s="273"/>
      <c r="Z104" s="273"/>
      <c r="AA104" s="273"/>
      <c r="AB104" s="273"/>
      <c r="AC104" s="273"/>
      <c r="AD104" s="273"/>
      <c r="AE104" s="273"/>
      <c r="AF104" s="273"/>
      <c r="AG104" s="299">
        <f>'VRN - Vedlejší a ostatní ...'!J30</f>
        <v>0</v>
      </c>
      <c r="AH104" s="300"/>
      <c r="AI104" s="300"/>
      <c r="AJ104" s="300"/>
      <c r="AK104" s="300"/>
      <c r="AL104" s="300"/>
      <c r="AM104" s="300"/>
      <c r="AN104" s="299">
        <f t="shared" si="0"/>
        <v>0</v>
      </c>
      <c r="AO104" s="300"/>
      <c r="AP104" s="300"/>
      <c r="AQ104" s="96" t="s">
        <v>82</v>
      </c>
      <c r="AR104" s="97"/>
      <c r="AS104" s="111">
        <v>0</v>
      </c>
      <c r="AT104" s="112">
        <f t="shared" si="1"/>
        <v>0</v>
      </c>
      <c r="AU104" s="113">
        <f>'VRN - Vedlejší a ostatní ...'!P121</f>
        <v>0</v>
      </c>
      <c r="AV104" s="112">
        <f>'VRN - Vedlejší a ostatní ...'!J33</f>
        <v>0</v>
      </c>
      <c r="AW104" s="112">
        <f>'VRN - Vedlejší a ostatní ...'!J34</f>
        <v>0</v>
      </c>
      <c r="AX104" s="112">
        <f>'VRN - Vedlejší a ostatní ...'!J35</f>
        <v>0</v>
      </c>
      <c r="AY104" s="112">
        <f>'VRN - Vedlejší a ostatní ...'!J36</f>
        <v>0</v>
      </c>
      <c r="AZ104" s="112">
        <f>'VRN - Vedlejší a ostatní ...'!F33</f>
        <v>0</v>
      </c>
      <c r="BA104" s="112">
        <f>'VRN - Vedlejší a ostatní ...'!F34</f>
        <v>0</v>
      </c>
      <c r="BB104" s="112">
        <f>'VRN - Vedlejší a ostatní ...'!F35</f>
        <v>0</v>
      </c>
      <c r="BC104" s="112">
        <f>'VRN - Vedlejší a ostatní ...'!F36</f>
        <v>0</v>
      </c>
      <c r="BD104" s="114">
        <f>'VRN - Vedlejší a ostatní ...'!F37</f>
        <v>0</v>
      </c>
      <c r="BT104" s="102" t="s">
        <v>83</v>
      </c>
      <c r="BV104" s="102" t="s">
        <v>78</v>
      </c>
      <c r="BW104" s="102" t="s">
        <v>109</v>
      </c>
      <c r="BX104" s="102" t="s">
        <v>5</v>
      </c>
      <c r="CL104" s="102" t="s">
        <v>1</v>
      </c>
      <c r="CM104" s="102" t="s">
        <v>85</v>
      </c>
    </row>
    <row r="105" spans="1:91" s="2" customFormat="1" ht="30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9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  <row r="106" spans="1:9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39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</sheetData>
  <sheetProtection algorithmName="SHA-512" hashValue="6DCZ+6CTchcuBK7AJmdEWDSTD+YsfpCLHmVhj2R8rIhSO+qFiVWUThs6McgcY+OIgUk5I2CJKVFkyYiyaFSuUg==" saltValue="eaPz4HhZmjNus2hwYeNnlds5/MprvMC/W7/svm2AyWuqIZB+9Y6AIuGzds+nqX9CNPXUXv1YhtUxeFbGPpd4rA==" spinCount="100000" sheet="1" objects="1" scenarios="1" formatColumns="0" formatRows="0"/>
  <mergeCells count="78">
    <mergeCell ref="AG104:AM104"/>
    <mergeCell ref="AG96:AM96"/>
    <mergeCell ref="AG95:AM95"/>
    <mergeCell ref="AG97:AM97"/>
    <mergeCell ref="AM87:AN87"/>
    <mergeCell ref="AM89:AP89"/>
    <mergeCell ref="AM90:AP90"/>
    <mergeCell ref="AN99:AP99"/>
    <mergeCell ref="AN104:AP104"/>
    <mergeCell ref="AN103:AP103"/>
    <mergeCell ref="AN97:AP97"/>
    <mergeCell ref="AN101:AP101"/>
    <mergeCell ref="AN92:AP92"/>
    <mergeCell ref="AN95:AP95"/>
    <mergeCell ref="AN98:AP98"/>
    <mergeCell ref="AN100:AP100"/>
    <mergeCell ref="AR2:BE2"/>
    <mergeCell ref="AG103:AM103"/>
    <mergeCell ref="AG102:AM102"/>
    <mergeCell ref="AG101:AM101"/>
    <mergeCell ref="AG92:AM92"/>
    <mergeCell ref="AG99:AM99"/>
    <mergeCell ref="AG100:AM100"/>
    <mergeCell ref="AG98:AM98"/>
    <mergeCell ref="AN102:AP102"/>
    <mergeCell ref="AN96:AP96"/>
    <mergeCell ref="AS89:AT91"/>
    <mergeCell ref="AN94:AP94"/>
    <mergeCell ref="L33:P33"/>
    <mergeCell ref="AK33:AO33"/>
    <mergeCell ref="W33:AE33"/>
    <mergeCell ref="AK35:AO35"/>
    <mergeCell ref="X35:AB35"/>
    <mergeCell ref="L30:P30"/>
    <mergeCell ref="AK31:AO31"/>
    <mergeCell ref="W31:AE31"/>
    <mergeCell ref="L31:P31"/>
    <mergeCell ref="L32:P32"/>
    <mergeCell ref="W32:AE32"/>
    <mergeCell ref="AK32:AO32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K96:AF96"/>
    <mergeCell ref="K97:AF97"/>
    <mergeCell ref="K102:AF102"/>
    <mergeCell ref="K101:AF101"/>
    <mergeCell ref="K100:AF100"/>
    <mergeCell ref="K98:AF98"/>
    <mergeCell ref="C92:G92"/>
    <mergeCell ref="D104:H104"/>
    <mergeCell ref="D103:H103"/>
    <mergeCell ref="D99:H99"/>
    <mergeCell ref="D95:H95"/>
    <mergeCell ref="E98:I98"/>
    <mergeCell ref="E102:I102"/>
    <mergeCell ref="E101:I101"/>
    <mergeCell ref="E100:I100"/>
    <mergeCell ref="E97:I97"/>
    <mergeCell ref="E96:I96"/>
    <mergeCell ref="I92:AF92"/>
    <mergeCell ref="J103:AF103"/>
    <mergeCell ref="J99:AF99"/>
    <mergeCell ref="J104:AF104"/>
    <mergeCell ref="J95:AF95"/>
  </mergeCells>
  <hyperlinks>
    <hyperlink ref="A96" location="'Část 1 - Objekt A'!C2" display="/"/>
    <hyperlink ref="A97" location="'Část 1-E1 - Objekt A - El...'!C2" display="/"/>
    <hyperlink ref="A98" location="'Část 1-E2 - Objekt A - Oc...'!C2" display="/"/>
    <hyperlink ref="A100" location="'Část 2 - Objekt B a C'!C2" display="/"/>
    <hyperlink ref="A101" location="'Část 2-E1 - Objekt B a C ...'!C2" display="/"/>
    <hyperlink ref="A102" location="'Část 2-E2 - Objekt B a C ...'!C2" display="/"/>
    <hyperlink ref="A103" location="'Část 3 - Zpevněné plochy'!C2" display="/"/>
    <hyperlink ref="A104" location="'VR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6"/>
      <c r="C3" s="117"/>
      <c r="D3" s="117"/>
      <c r="E3" s="117"/>
      <c r="F3" s="117"/>
      <c r="G3" s="117"/>
      <c r="H3" s="20"/>
    </row>
    <row r="4" spans="1:8" s="1" customFormat="1" ht="24.95" customHeight="1">
      <c r="B4" s="20"/>
      <c r="C4" s="118" t="s">
        <v>1775</v>
      </c>
      <c r="H4" s="20"/>
    </row>
    <row r="5" spans="1:8" s="1" customFormat="1" ht="12" customHeight="1">
      <c r="B5" s="20"/>
      <c r="C5" s="257" t="s">
        <v>13</v>
      </c>
      <c r="D5" s="322" t="s">
        <v>14</v>
      </c>
      <c r="E5" s="298"/>
      <c r="F5" s="298"/>
      <c r="H5" s="20"/>
    </row>
    <row r="6" spans="1:8" s="1" customFormat="1" ht="36.950000000000003" customHeight="1">
      <c r="B6" s="20"/>
      <c r="C6" s="258" t="s">
        <v>16</v>
      </c>
      <c r="D6" s="326" t="s">
        <v>17</v>
      </c>
      <c r="E6" s="298"/>
      <c r="F6" s="298"/>
      <c r="H6" s="20"/>
    </row>
    <row r="7" spans="1:8" s="1" customFormat="1" ht="16.5" customHeight="1">
      <c r="B7" s="20"/>
      <c r="C7" s="120" t="s">
        <v>22</v>
      </c>
      <c r="D7" s="121" t="str">
        <f>'Rekapitulace stavby'!AN8</f>
        <v>6. 10. 2021</v>
      </c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65"/>
      <c r="B9" s="259"/>
      <c r="C9" s="260" t="s">
        <v>57</v>
      </c>
      <c r="D9" s="261" t="s">
        <v>58</v>
      </c>
      <c r="E9" s="261" t="s">
        <v>175</v>
      </c>
      <c r="F9" s="262" t="s">
        <v>1776</v>
      </c>
      <c r="G9" s="165"/>
      <c r="H9" s="259"/>
    </row>
    <row r="10" spans="1:8" s="2" customFormat="1" ht="26.45" customHeight="1">
      <c r="A10" s="34"/>
      <c r="B10" s="39"/>
      <c r="C10" s="263" t="s">
        <v>1777</v>
      </c>
      <c r="D10" s="263" t="s">
        <v>81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64" t="s">
        <v>110</v>
      </c>
      <c r="D11" s="265" t="s">
        <v>111</v>
      </c>
      <c r="E11" s="266" t="s">
        <v>1</v>
      </c>
      <c r="F11" s="267">
        <v>53.12</v>
      </c>
      <c r="G11" s="34"/>
      <c r="H11" s="39"/>
    </row>
    <row r="12" spans="1:8" s="2" customFormat="1" ht="16.899999999999999" customHeight="1">
      <c r="A12" s="34"/>
      <c r="B12" s="39"/>
      <c r="C12" s="268" t="s">
        <v>110</v>
      </c>
      <c r="D12" s="268" t="s">
        <v>547</v>
      </c>
      <c r="E12" s="17" t="s">
        <v>1</v>
      </c>
      <c r="F12" s="269">
        <v>53.12</v>
      </c>
      <c r="G12" s="34"/>
      <c r="H12" s="39"/>
    </row>
    <row r="13" spans="1:8" s="2" customFormat="1" ht="16.899999999999999" customHeight="1">
      <c r="A13" s="34"/>
      <c r="B13" s="39"/>
      <c r="C13" s="270" t="s">
        <v>1778</v>
      </c>
      <c r="D13" s="34"/>
      <c r="E13" s="34"/>
      <c r="F13" s="34"/>
      <c r="G13" s="34"/>
      <c r="H13" s="39"/>
    </row>
    <row r="14" spans="1:8" s="2" customFormat="1" ht="16.899999999999999" customHeight="1">
      <c r="A14" s="34"/>
      <c r="B14" s="39"/>
      <c r="C14" s="268" t="s">
        <v>544</v>
      </c>
      <c r="D14" s="268" t="s">
        <v>545</v>
      </c>
      <c r="E14" s="17" t="s">
        <v>193</v>
      </c>
      <c r="F14" s="269">
        <v>1217.1600000000001</v>
      </c>
      <c r="G14" s="34"/>
      <c r="H14" s="39"/>
    </row>
    <row r="15" spans="1:8" s="2" customFormat="1" ht="16.899999999999999" customHeight="1">
      <c r="A15" s="34"/>
      <c r="B15" s="39"/>
      <c r="C15" s="268" t="s">
        <v>446</v>
      </c>
      <c r="D15" s="268" t="s">
        <v>447</v>
      </c>
      <c r="E15" s="17" t="s">
        <v>193</v>
      </c>
      <c r="F15" s="269">
        <v>1076.28</v>
      </c>
      <c r="G15" s="34"/>
      <c r="H15" s="39"/>
    </row>
    <row r="16" spans="1:8" s="2" customFormat="1" ht="16.899999999999999" customHeight="1">
      <c r="A16" s="34"/>
      <c r="B16" s="39"/>
      <c r="C16" s="268" t="s">
        <v>492</v>
      </c>
      <c r="D16" s="268" t="s">
        <v>493</v>
      </c>
      <c r="E16" s="17" t="s">
        <v>193</v>
      </c>
      <c r="F16" s="269">
        <v>811.27</v>
      </c>
      <c r="G16" s="34"/>
      <c r="H16" s="39"/>
    </row>
    <row r="17" spans="1:8" s="2" customFormat="1" ht="16.899999999999999" customHeight="1">
      <c r="A17" s="34"/>
      <c r="B17" s="39"/>
      <c r="C17" s="268" t="s">
        <v>706</v>
      </c>
      <c r="D17" s="268" t="s">
        <v>707</v>
      </c>
      <c r="E17" s="17" t="s">
        <v>193</v>
      </c>
      <c r="F17" s="269">
        <v>89.15</v>
      </c>
      <c r="G17" s="34"/>
      <c r="H17" s="39"/>
    </row>
    <row r="18" spans="1:8" s="2" customFormat="1" ht="22.5">
      <c r="A18" s="34"/>
      <c r="B18" s="39"/>
      <c r="C18" s="268" t="s">
        <v>716</v>
      </c>
      <c r="D18" s="268" t="s">
        <v>717</v>
      </c>
      <c r="E18" s="17" t="s">
        <v>193</v>
      </c>
      <c r="F18" s="269">
        <v>53.12</v>
      </c>
      <c r="G18" s="34"/>
      <c r="H18" s="39"/>
    </row>
    <row r="19" spans="1:8" s="2" customFormat="1" ht="16.899999999999999" customHeight="1">
      <c r="A19" s="34"/>
      <c r="B19" s="39"/>
      <c r="C19" s="268" t="s">
        <v>735</v>
      </c>
      <c r="D19" s="268" t="s">
        <v>736</v>
      </c>
      <c r="E19" s="17" t="s">
        <v>193</v>
      </c>
      <c r="F19" s="269">
        <v>178.3</v>
      </c>
      <c r="G19" s="34"/>
      <c r="H19" s="39"/>
    </row>
    <row r="20" spans="1:8" s="2" customFormat="1" ht="16.899999999999999" customHeight="1">
      <c r="A20" s="34"/>
      <c r="B20" s="39"/>
      <c r="C20" s="268" t="s">
        <v>751</v>
      </c>
      <c r="D20" s="268" t="s">
        <v>752</v>
      </c>
      <c r="E20" s="17" t="s">
        <v>193</v>
      </c>
      <c r="F20" s="269">
        <v>61.088000000000001</v>
      </c>
      <c r="G20" s="34"/>
      <c r="H20" s="39"/>
    </row>
    <row r="21" spans="1:8" s="2" customFormat="1" ht="22.5">
      <c r="A21" s="34"/>
      <c r="B21" s="39"/>
      <c r="C21" s="268" t="s">
        <v>852</v>
      </c>
      <c r="D21" s="268" t="s">
        <v>853</v>
      </c>
      <c r="E21" s="17" t="s">
        <v>193</v>
      </c>
      <c r="F21" s="269">
        <v>53.12</v>
      </c>
      <c r="G21" s="34"/>
      <c r="H21" s="39"/>
    </row>
    <row r="22" spans="1:8" s="2" customFormat="1" ht="16.899999999999999" customHeight="1">
      <c r="A22" s="34"/>
      <c r="B22" s="39"/>
      <c r="C22" s="264" t="s">
        <v>113</v>
      </c>
      <c r="D22" s="265" t="s">
        <v>114</v>
      </c>
      <c r="E22" s="266" t="s">
        <v>1</v>
      </c>
      <c r="F22" s="267">
        <v>36.03</v>
      </c>
      <c r="G22" s="34"/>
      <c r="H22" s="39"/>
    </row>
    <row r="23" spans="1:8" s="2" customFormat="1" ht="16.899999999999999" customHeight="1">
      <c r="A23" s="34"/>
      <c r="B23" s="39"/>
      <c r="C23" s="268" t="s">
        <v>113</v>
      </c>
      <c r="D23" s="268" t="s">
        <v>548</v>
      </c>
      <c r="E23" s="17" t="s">
        <v>1</v>
      </c>
      <c r="F23" s="269">
        <v>36.03</v>
      </c>
      <c r="G23" s="34"/>
      <c r="H23" s="39"/>
    </row>
    <row r="24" spans="1:8" s="2" customFormat="1" ht="16.899999999999999" customHeight="1">
      <c r="A24" s="34"/>
      <c r="B24" s="39"/>
      <c r="C24" s="270" t="s">
        <v>1778</v>
      </c>
      <c r="D24" s="34"/>
      <c r="E24" s="34"/>
      <c r="F24" s="34"/>
      <c r="G24" s="34"/>
      <c r="H24" s="39"/>
    </row>
    <row r="25" spans="1:8" s="2" customFormat="1" ht="16.899999999999999" customHeight="1">
      <c r="A25" s="34"/>
      <c r="B25" s="39"/>
      <c r="C25" s="268" t="s">
        <v>544</v>
      </c>
      <c r="D25" s="268" t="s">
        <v>545</v>
      </c>
      <c r="E25" s="17" t="s">
        <v>193</v>
      </c>
      <c r="F25" s="269">
        <v>1217.1600000000001</v>
      </c>
      <c r="G25" s="34"/>
      <c r="H25" s="39"/>
    </row>
    <row r="26" spans="1:8" s="2" customFormat="1" ht="16.899999999999999" customHeight="1">
      <c r="A26" s="34"/>
      <c r="B26" s="39"/>
      <c r="C26" s="268" t="s">
        <v>446</v>
      </c>
      <c r="D26" s="268" t="s">
        <v>447</v>
      </c>
      <c r="E26" s="17" t="s">
        <v>193</v>
      </c>
      <c r="F26" s="269">
        <v>1076.28</v>
      </c>
      <c r="G26" s="34"/>
      <c r="H26" s="39"/>
    </row>
    <row r="27" spans="1:8" s="2" customFormat="1" ht="22.5">
      <c r="A27" s="34"/>
      <c r="B27" s="39"/>
      <c r="C27" s="268" t="s">
        <v>456</v>
      </c>
      <c r="D27" s="268" t="s">
        <v>457</v>
      </c>
      <c r="E27" s="17" t="s">
        <v>193</v>
      </c>
      <c r="F27" s="269">
        <v>36.03</v>
      </c>
      <c r="G27" s="34"/>
      <c r="H27" s="39"/>
    </row>
    <row r="28" spans="1:8" s="2" customFormat="1" ht="16.899999999999999" customHeight="1">
      <c r="A28" s="34"/>
      <c r="B28" s="39"/>
      <c r="C28" s="268" t="s">
        <v>492</v>
      </c>
      <c r="D28" s="268" t="s">
        <v>493</v>
      </c>
      <c r="E28" s="17" t="s">
        <v>193</v>
      </c>
      <c r="F28" s="269">
        <v>811.27</v>
      </c>
      <c r="G28" s="34"/>
      <c r="H28" s="39"/>
    </row>
    <row r="29" spans="1:8" s="2" customFormat="1" ht="22.5">
      <c r="A29" s="34"/>
      <c r="B29" s="39"/>
      <c r="C29" s="268" t="s">
        <v>501</v>
      </c>
      <c r="D29" s="268" t="s">
        <v>502</v>
      </c>
      <c r="E29" s="17" t="s">
        <v>193</v>
      </c>
      <c r="F29" s="269">
        <v>850.27</v>
      </c>
      <c r="G29" s="34"/>
      <c r="H29" s="39"/>
    </row>
    <row r="30" spans="1:8" s="2" customFormat="1" ht="16.899999999999999" customHeight="1">
      <c r="A30" s="34"/>
      <c r="B30" s="39"/>
      <c r="C30" s="268" t="s">
        <v>527</v>
      </c>
      <c r="D30" s="268" t="s">
        <v>528</v>
      </c>
      <c r="E30" s="17" t="s">
        <v>193</v>
      </c>
      <c r="F30" s="269">
        <v>38.189</v>
      </c>
      <c r="G30" s="34"/>
      <c r="H30" s="39"/>
    </row>
    <row r="31" spans="1:8" s="2" customFormat="1" ht="16.899999999999999" customHeight="1">
      <c r="A31" s="34"/>
      <c r="B31" s="39"/>
      <c r="C31" s="268" t="s">
        <v>706</v>
      </c>
      <c r="D31" s="268" t="s">
        <v>707</v>
      </c>
      <c r="E31" s="17" t="s">
        <v>193</v>
      </c>
      <c r="F31" s="269">
        <v>89.15</v>
      </c>
      <c r="G31" s="34"/>
      <c r="H31" s="39"/>
    </row>
    <row r="32" spans="1:8" s="2" customFormat="1" ht="16.899999999999999" customHeight="1">
      <c r="A32" s="34"/>
      <c r="B32" s="39"/>
      <c r="C32" s="268" t="s">
        <v>735</v>
      </c>
      <c r="D32" s="268" t="s">
        <v>736</v>
      </c>
      <c r="E32" s="17" t="s">
        <v>193</v>
      </c>
      <c r="F32" s="269">
        <v>178.3</v>
      </c>
      <c r="G32" s="34"/>
      <c r="H32" s="39"/>
    </row>
    <row r="33" spans="1:8" s="2" customFormat="1" ht="16.899999999999999" customHeight="1">
      <c r="A33" s="34"/>
      <c r="B33" s="39"/>
      <c r="C33" s="264" t="s">
        <v>117</v>
      </c>
      <c r="D33" s="265" t="s">
        <v>118</v>
      </c>
      <c r="E33" s="266" t="s">
        <v>1</v>
      </c>
      <c r="F33" s="267">
        <v>92.12</v>
      </c>
      <c r="G33" s="34"/>
      <c r="H33" s="39"/>
    </row>
    <row r="34" spans="1:8" s="2" customFormat="1" ht="16.899999999999999" customHeight="1">
      <c r="A34" s="34"/>
      <c r="B34" s="39"/>
      <c r="C34" s="268" t="s">
        <v>117</v>
      </c>
      <c r="D34" s="268" t="s">
        <v>549</v>
      </c>
      <c r="E34" s="17" t="s">
        <v>1</v>
      </c>
      <c r="F34" s="269">
        <v>92.12</v>
      </c>
      <c r="G34" s="34"/>
      <c r="H34" s="39"/>
    </row>
    <row r="35" spans="1:8" s="2" customFormat="1" ht="16.899999999999999" customHeight="1">
      <c r="A35" s="34"/>
      <c r="B35" s="39"/>
      <c r="C35" s="270" t="s">
        <v>1778</v>
      </c>
      <c r="D35" s="34"/>
      <c r="E35" s="34"/>
      <c r="F35" s="34"/>
      <c r="G35" s="34"/>
      <c r="H35" s="39"/>
    </row>
    <row r="36" spans="1:8" s="2" customFormat="1" ht="16.899999999999999" customHeight="1">
      <c r="A36" s="34"/>
      <c r="B36" s="39"/>
      <c r="C36" s="268" t="s">
        <v>544</v>
      </c>
      <c r="D36" s="268" t="s">
        <v>545</v>
      </c>
      <c r="E36" s="17" t="s">
        <v>193</v>
      </c>
      <c r="F36" s="269">
        <v>1217.1600000000001</v>
      </c>
      <c r="G36" s="34"/>
      <c r="H36" s="39"/>
    </row>
    <row r="37" spans="1:8" s="2" customFormat="1" ht="22.5">
      <c r="A37" s="34"/>
      <c r="B37" s="39"/>
      <c r="C37" s="268" t="s">
        <v>483</v>
      </c>
      <c r="D37" s="268" t="s">
        <v>484</v>
      </c>
      <c r="E37" s="17" t="s">
        <v>193</v>
      </c>
      <c r="F37" s="269">
        <v>92.12</v>
      </c>
      <c r="G37" s="34"/>
      <c r="H37" s="39"/>
    </row>
    <row r="38" spans="1:8" s="2" customFormat="1" ht="22.5">
      <c r="A38" s="34"/>
      <c r="B38" s="39"/>
      <c r="C38" s="268" t="s">
        <v>497</v>
      </c>
      <c r="D38" s="268" t="s">
        <v>498</v>
      </c>
      <c r="E38" s="17" t="s">
        <v>193</v>
      </c>
      <c r="F38" s="269">
        <v>92.12</v>
      </c>
      <c r="G38" s="34"/>
      <c r="H38" s="39"/>
    </row>
    <row r="39" spans="1:8" s="2" customFormat="1" ht="22.5">
      <c r="A39" s="34"/>
      <c r="B39" s="39"/>
      <c r="C39" s="268" t="s">
        <v>501</v>
      </c>
      <c r="D39" s="268" t="s">
        <v>502</v>
      </c>
      <c r="E39" s="17" t="s">
        <v>193</v>
      </c>
      <c r="F39" s="269">
        <v>850.27</v>
      </c>
      <c r="G39" s="34"/>
      <c r="H39" s="39"/>
    </row>
    <row r="40" spans="1:8" s="2" customFormat="1" ht="16.899999999999999" customHeight="1">
      <c r="A40" s="34"/>
      <c r="B40" s="39"/>
      <c r="C40" s="268" t="s">
        <v>533</v>
      </c>
      <c r="D40" s="268" t="s">
        <v>534</v>
      </c>
      <c r="E40" s="17" t="s">
        <v>193</v>
      </c>
      <c r="F40" s="269">
        <v>1083.0329999999999</v>
      </c>
      <c r="G40" s="34"/>
      <c r="H40" s="39"/>
    </row>
    <row r="41" spans="1:8" s="2" customFormat="1" ht="16.899999999999999" customHeight="1">
      <c r="A41" s="34"/>
      <c r="B41" s="39"/>
      <c r="C41" s="264" t="s">
        <v>120</v>
      </c>
      <c r="D41" s="265" t="s">
        <v>121</v>
      </c>
      <c r="E41" s="266" t="s">
        <v>1</v>
      </c>
      <c r="F41" s="267">
        <v>7.84</v>
      </c>
      <c r="G41" s="34"/>
      <c r="H41" s="39"/>
    </row>
    <row r="42" spans="1:8" s="2" customFormat="1" ht="16.899999999999999" customHeight="1">
      <c r="A42" s="34"/>
      <c r="B42" s="39"/>
      <c r="C42" s="268" t="s">
        <v>120</v>
      </c>
      <c r="D42" s="268" t="s">
        <v>550</v>
      </c>
      <c r="E42" s="17" t="s">
        <v>1</v>
      </c>
      <c r="F42" s="269">
        <v>7.84</v>
      </c>
      <c r="G42" s="34"/>
      <c r="H42" s="39"/>
    </row>
    <row r="43" spans="1:8" s="2" customFormat="1" ht="16.899999999999999" customHeight="1">
      <c r="A43" s="34"/>
      <c r="B43" s="39"/>
      <c r="C43" s="270" t="s">
        <v>1778</v>
      </c>
      <c r="D43" s="34"/>
      <c r="E43" s="34"/>
      <c r="F43" s="34"/>
      <c r="G43" s="34"/>
      <c r="H43" s="39"/>
    </row>
    <row r="44" spans="1:8" s="2" customFormat="1" ht="16.899999999999999" customHeight="1">
      <c r="A44" s="34"/>
      <c r="B44" s="39"/>
      <c r="C44" s="268" t="s">
        <v>544</v>
      </c>
      <c r="D44" s="268" t="s">
        <v>545</v>
      </c>
      <c r="E44" s="17" t="s">
        <v>193</v>
      </c>
      <c r="F44" s="269">
        <v>1217.1600000000001</v>
      </c>
      <c r="G44" s="34"/>
      <c r="H44" s="39"/>
    </row>
    <row r="45" spans="1:8" s="2" customFormat="1" ht="22.5">
      <c r="A45" s="34"/>
      <c r="B45" s="39"/>
      <c r="C45" s="268" t="s">
        <v>507</v>
      </c>
      <c r="D45" s="268" t="s">
        <v>508</v>
      </c>
      <c r="E45" s="17" t="s">
        <v>243</v>
      </c>
      <c r="F45" s="269">
        <v>68.875</v>
      </c>
      <c r="G45" s="34"/>
      <c r="H45" s="39"/>
    </row>
    <row r="46" spans="1:8" s="2" customFormat="1" ht="16.899999999999999" customHeight="1">
      <c r="A46" s="34"/>
      <c r="B46" s="39"/>
      <c r="C46" s="268" t="s">
        <v>533</v>
      </c>
      <c r="D46" s="268" t="s">
        <v>534</v>
      </c>
      <c r="E46" s="17" t="s">
        <v>193</v>
      </c>
      <c r="F46" s="269">
        <v>1083.0329999999999</v>
      </c>
      <c r="G46" s="34"/>
      <c r="H46" s="39"/>
    </row>
    <row r="47" spans="1:8" s="2" customFormat="1" ht="16.899999999999999" customHeight="1">
      <c r="A47" s="34"/>
      <c r="B47" s="39"/>
      <c r="C47" s="268" t="s">
        <v>512</v>
      </c>
      <c r="D47" s="268" t="s">
        <v>513</v>
      </c>
      <c r="E47" s="17" t="s">
        <v>193</v>
      </c>
      <c r="F47" s="269">
        <v>30.305</v>
      </c>
      <c r="G47" s="34"/>
      <c r="H47" s="39"/>
    </row>
    <row r="48" spans="1:8" s="2" customFormat="1" ht="16.899999999999999" customHeight="1">
      <c r="A48" s="34"/>
      <c r="B48" s="39"/>
      <c r="C48" s="264" t="s">
        <v>123</v>
      </c>
      <c r="D48" s="265" t="s">
        <v>124</v>
      </c>
      <c r="E48" s="266" t="s">
        <v>1</v>
      </c>
      <c r="F48" s="267">
        <v>19.71</v>
      </c>
      <c r="G48" s="34"/>
      <c r="H48" s="39"/>
    </row>
    <row r="49" spans="1:8" s="2" customFormat="1" ht="16.899999999999999" customHeight="1">
      <c r="A49" s="34"/>
      <c r="B49" s="39"/>
      <c r="C49" s="268" t="s">
        <v>123</v>
      </c>
      <c r="D49" s="268" t="s">
        <v>551</v>
      </c>
      <c r="E49" s="17" t="s">
        <v>1</v>
      </c>
      <c r="F49" s="269">
        <v>19.71</v>
      </c>
      <c r="G49" s="34"/>
      <c r="H49" s="39"/>
    </row>
    <row r="50" spans="1:8" s="2" customFormat="1" ht="16.899999999999999" customHeight="1">
      <c r="A50" s="34"/>
      <c r="B50" s="39"/>
      <c r="C50" s="270" t="s">
        <v>1778</v>
      </c>
      <c r="D50" s="34"/>
      <c r="E50" s="34"/>
      <c r="F50" s="34"/>
      <c r="G50" s="34"/>
      <c r="H50" s="39"/>
    </row>
    <row r="51" spans="1:8" s="2" customFormat="1" ht="16.899999999999999" customHeight="1">
      <c r="A51" s="34"/>
      <c r="B51" s="39"/>
      <c r="C51" s="268" t="s">
        <v>544</v>
      </c>
      <c r="D51" s="268" t="s">
        <v>545</v>
      </c>
      <c r="E51" s="17" t="s">
        <v>193</v>
      </c>
      <c r="F51" s="269">
        <v>1217.1600000000001</v>
      </c>
      <c r="G51" s="34"/>
      <c r="H51" s="39"/>
    </row>
    <row r="52" spans="1:8" s="2" customFormat="1" ht="22.5">
      <c r="A52" s="34"/>
      <c r="B52" s="39"/>
      <c r="C52" s="268" t="s">
        <v>507</v>
      </c>
      <c r="D52" s="268" t="s">
        <v>508</v>
      </c>
      <c r="E52" s="17" t="s">
        <v>243</v>
      </c>
      <c r="F52" s="269">
        <v>68.875</v>
      </c>
      <c r="G52" s="34"/>
      <c r="H52" s="39"/>
    </row>
    <row r="53" spans="1:8" s="2" customFormat="1" ht="16.899999999999999" customHeight="1">
      <c r="A53" s="34"/>
      <c r="B53" s="39"/>
      <c r="C53" s="268" t="s">
        <v>512</v>
      </c>
      <c r="D53" s="268" t="s">
        <v>513</v>
      </c>
      <c r="E53" s="17" t="s">
        <v>193</v>
      </c>
      <c r="F53" s="269">
        <v>30.305</v>
      </c>
      <c r="G53" s="34"/>
      <c r="H53" s="39"/>
    </row>
    <row r="54" spans="1:8" s="2" customFormat="1" ht="16.899999999999999" customHeight="1">
      <c r="A54" s="34"/>
      <c r="B54" s="39"/>
      <c r="C54" s="264" t="s">
        <v>126</v>
      </c>
      <c r="D54" s="265" t="s">
        <v>127</v>
      </c>
      <c r="E54" s="266" t="s">
        <v>1</v>
      </c>
      <c r="F54" s="267">
        <v>722.12</v>
      </c>
      <c r="G54" s="34"/>
      <c r="H54" s="39"/>
    </row>
    <row r="55" spans="1:8" s="2" customFormat="1" ht="16.899999999999999" customHeight="1">
      <c r="A55" s="34"/>
      <c r="B55" s="39"/>
      <c r="C55" s="268" t="s">
        <v>126</v>
      </c>
      <c r="D55" s="268" t="s">
        <v>552</v>
      </c>
      <c r="E55" s="17" t="s">
        <v>1</v>
      </c>
      <c r="F55" s="269">
        <v>722.12</v>
      </c>
      <c r="G55" s="34"/>
      <c r="H55" s="39"/>
    </row>
    <row r="56" spans="1:8" s="2" customFormat="1" ht="16.899999999999999" customHeight="1">
      <c r="A56" s="34"/>
      <c r="B56" s="39"/>
      <c r="C56" s="270" t="s">
        <v>1778</v>
      </c>
      <c r="D56" s="34"/>
      <c r="E56" s="34"/>
      <c r="F56" s="34"/>
      <c r="G56" s="34"/>
      <c r="H56" s="39"/>
    </row>
    <row r="57" spans="1:8" s="2" customFormat="1" ht="16.899999999999999" customHeight="1">
      <c r="A57" s="34"/>
      <c r="B57" s="39"/>
      <c r="C57" s="268" t="s">
        <v>544</v>
      </c>
      <c r="D57" s="268" t="s">
        <v>545</v>
      </c>
      <c r="E57" s="17" t="s">
        <v>193</v>
      </c>
      <c r="F57" s="269">
        <v>1217.1600000000001</v>
      </c>
      <c r="G57" s="34"/>
      <c r="H57" s="39"/>
    </row>
    <row r="58" spans="1:8" s="2" customFormat="1" ht="22.5">
      <c r="A58" s="34"/>
      <c r="B58" s="39"/>
      <c r="C58" s="268" t="s">
        <v>465</v>
      </c>
      <c r="D58" s="268" t="s">
        <v>466</v>
      </c>
      <c r="E58" s="17" t="s">
        <v>193</v>
      </c>
      <c r="F58" s="269">
        <v>722.12</v>
      </c>
      <c r="G58" s="34"/>
      <c r="H58" s="39"/>
    </row>
    <row r="59" spans="1:8" s="2" customFormat="1" ht="16.899999999999999" customHeight="1">
      <c r="A59" s="34"/>
      <c r="B59" s="39"/>
      <c r="C59" s="268" t="s">
        <v>492</v>
      </c>
      <c r="D59" s="268" t="s">
        <v>493</v>
      </c>
      <c r="E59" s="17" t="s">
        <v>193</v>
      </c>
      <c r="F59" s="269">
        <v>811.27</v>
      </c>
      <c r="G59" s="34"/>
      <c r="H59" s="39"/>
    </row>
    <row r="60" spans="1:8" s="2" customFormat="1" ht="22.5">
      <c r="A60" s="34"/>
      <c r="B60" s="39"/>
      <c r="C60" s="268" t="s">
        <v>501</v>
      </c>
      <c r="D60" s="268" t="s">
        <v>502</v>
      </c>
      <c r="E60" s="17" t="s">
        <v>193</v>
      </c>
      <c r="F60" s="269">
        <v>850.27</v>
      </c>
      <c r="G60" s="34"/>
      <c r="H60" s="39"/>
    </row>
    <row r="61" spans="1:8" s="2" customFormat="1" ht="16.899999999999999" customHeight="1">
      <c r="A61" s="34"/>
      <c r="B61" s="39"/>
      <c r="C61" s="268" t="s">
        <v>533</v>
      </c>
      <c r="D61" s="268" t="s">
        <v>534</v>
      </c>
      <c r="E61" s="17" t="s">
        <v>193</v>
      </c>
      <c r="F61" s="269">
        <v>1083.0329999999999</v>
      </c>
      <c r="G61" s="34"/>
      <c r="H61" s="39"/>
    </row>
    <row r="62" spans="1:8" s="2" customFormat="1" ht="16.899999999999999" customHeight="1">
      <c r="A62" s="34"/>
      <c r="B62" s="39"/>
      <c r="C62" s="264" t="s">
        <v>130</v>
      </c>
      <c r="D62" s="265" t="s">
        <v>131</v>
      </c>
      <c r="E62" s="266" t="s">
        <v>1</v>
      </c>
      <c r="F62" s="267">
        <v>209.38</v>
      </c>
      <c r="G62" s="34"/>
      <c r="H62" s="39"/>
    </row>
    <row r="63" spans="1:8" s="2" customFormat="1" ht="16.899999999999999" customHeight="1">
      <c r="A63" s="34"/>
      <c r="B63" s="39"/>
      <c r="C63" s="268" t="s">
        <v>130</v>
      </c>
      <c r="D63" s="268" t="s">
        <v>553</v>
      </c>
      <c r="E63" s="17" t="s">
        <v>1</v>
      </c>
      <c r="F63" s="269">
        <v>209.38</v>
      </c>
      <c r="G63" s="34"/>
      <c r="H63" s="39"/>
    </row>
    <row r="64" spans="1:8" s="2" customFormat="1" ht="16.899999999999999" customHeight="1">
      <c r="A64" s="34"/>
      <c r="B64" s="39"/>
      <c r="C64" s="270" t="s">
        <v>1778</v>
      </c>
      <c r="D64" s="34"/>
      <c r="E64" s="34"/>
      <c r="F64" s="34"/>
      <c r="G64" s="34"/>
      <c r="H64" s="39"/>
    </row>
    <row r="65" spans="1:8" s="2" customFormat="1" ht="16.899999999999999" customHeight="1">
      <c r="A65" s="34"/>
      <c r="B65" s="39"/>
      <c r="C65" s="268" t="s">
        <v>544</v>
      </c>
      <c r="D65" s="268" t="s">
        <v>545</v>
      </c>
      <c r="E65" s="17" t="s">
        <v>193</v>
      </c>
      <c r="F65" s="269">
        <v>1217.1600000000001</v>
      </c>
      <c r="G65" s="34"/>
      <c r="H65" s="39"/>
    </row>
    <row r="66" spans="1:8" s="2" customFormat="1" ht="22.5">
      <c r="A66" s="34"/>
      <c r="B66" s="39"/>
      <c r="C66" s="268" t="s">
        <v>474</v>
      </c>
      <c r="D66" s="268" t="s">
        <v>475</v>
      </c>
      <c r="E66" s="17" t="s">
        <v>243</v>
      </c>
      <c r="F66" s="269">
        <v>657.1</v>
      </c>
      <c r="G66" s="34"/>
      <c r="H66" s="39"/>
    </row>
    <row r="67" spans="1:8" s="2" customFormat="1" ht="16.899999999999999" customHeight="1">
      <c r="A67" s="34"/>
      <c r="B67" s="39"/>
      <c r="C67" s="268" t="s">
        <v>533</v>
      </c>
      <c r="D67" s="268" t="s">
        <v>534</v>
      </c>
      <c r="E67" s="17" t="s">
        <v>193</v>
      </c>
      <c r="F67" s="269">
        <v>1083.0329999999999</v>
      </c>
      <c r="G67" s="34"/>
      <c r="H67" s="39"/>
    </row>
    <row r="68" spans="1:8" s="2" customFormat="1" ht="16.899999999999999" customHeight="1">
      <c r="A68" s="34"/>
      <c r="B68" s="39"/>
      <c r="C68" s="268" t="s">
        <v>432</v>
      </c>
      <c r="D68" s="268" t="s">
        <v>433</v>
      </c>
      <c r="E68" s="17" t="s">
        <v>193</v>
      </c>
      <c r="F68" s="269">
        <v>275.98200000000003</v>
      </c>
      <c r="G68" s="34"/>
      <c r="H68" s="39"/>
    </row>
    <row r="69" spans="1:8" s="2" customFormat="1" ht="16.899999999999999" customHeight="1">
      <c r="A69" s="34"/>
      <c r="B69" s="39"/>
      <c r="C69" s="264" t="s">
        <v>134</v>
      </c>
      <c r="D69" s="265" t="s">
        <v>135</v>
      </c>
      <c r="E69" s="266" t="s">
        <v>1</v>
      </c>
      <c r="F69" s="267">
        <v>53.46</v>
      </c>
      <c r="G69" s="34"/>
      <c r="H69" s="39"/>
    </row>
    <row r="70" spans="1:8" s="2" customFormat="1" ht="16.899999999999999" customHeight="1">
      <c r="A70" s="34"/>
      <c r="B70" s="39"/>
      <c r="C70" s="268" t="s">
        <v>134</v>
      </c>
      <c r="D70" s="268" t="s">
        <v>554</v>
      </c>
      <c r="E70" s="17" t="s">
        <v>1</v>
      </c>
      <c r="F70" s="269">
        <v>53.46</v>
      </c>
      <c r="G70" s="34"/>
      <c r="H70" s="39"/>
    </row>
    <row r="71" spans="1:8" s="2" customFormat="1" ht="16.899999999999999" customHeight="1">
      <c r="A71" s="34"/>
      <c r="B71" s="39"/>
      <c r="C71" s="270" t="s">
        <v>1778</v>
      </c>
      <c r="D71" s="34"/>
      <c r="E71" s="34"/>
      <c r="F71" s="34"/>
      <c r="G71" s="34"/>
      <c r="H71" s="39"/>
    </row>
    <row r="72" spans="1:8" s="2" customFormat="1" ht="16.899999999999999" customHeight="1">
      <c r="A72" s="34"/>
      <c r="B72" s="39"/>
      <c r="C72" s="268" t="s">
        <v>544</v>
      </c>
      <c r="D72" s="268" t="s">
        <v>545</v>
      </c>
      <c r="E72" s="17" t="s">
        <v>193</v>
      </c>
      <c r="F72" s="269">
        <v>1217.1600000000001</v>
      </c>
      <c r="G72" s="34"/>
      <c r="H72" s="39"/>
    </row>
    <row r="73" spans="1:8" s="2" customFormat="1" ht="22.5">
      <c r="A73" s="34"/>
      <c r="B73" s="39"/>
      <c r="C73" s="268" t="s">
        <v>474</v>
      </c>
      <c r="D73" s="268" t="s">
        <v>475</v>
      </c>
      <c r="E73" s="17" t="s">
        <v>243</v>
      </c>
      <c r="F73" s="269">
        <v>657.1</v>
      </c>
      <c r="G73" s="34"/>
      <c r="H73" s="39"/>
    </row>
    <row r="74" spans="1:8" s="2" customFormat="1" ht="16.899999999999999" customHeight="1">
      <c r="A74" s="34"/>
      <c r="B74" s="39"/>
      <c r="C74" s="268" t="s">
        <v>432</v>
      </c>
      <c r="D74" s="268" t="s">
        <v>433</v>
      </c>
      <c r="E74" s="17" t="s">
        <v>193</v>
      </c>
      <c r="F74" s="269">
        <v>275.98200000000003</v>
      </c>
      <c r="G74" s="34"/>
      <c r="H74" s="39"/>
    </row>
    <row r="75" spans="1:8" s="2" customFormat="1" ht="16.899999999999999" customHeight="1">
      <c r="A75" s="34"/>
      <c r="B75" s="39"/>
      <c r="C75" s="264" t="s">
        <v>137</v>
      </c>
      <c r="D75" s="265" t="s">
        <v>138</v>
      </c>
      <c r="E75" s="266" t="s">
        <v>1</v>
      </c>
      <c r="F75" s="267">
        <v>23.38</v>
      </c>
      <c r="G75" s="34"/>
      <c r="H75" s="39"/>
    </row>
    <row r="76" spans="1:8" s="2" customFormat="1" ht="16.899999999999999" customHeight="1">
      <c r="A76" s="34"/>
      <c r="B76" s="39"/>
      <c r="C76" s="268" t="s">
        <v>137</v>
      </c>
      <c r="D76" s="268" t="s">
        <v>555</v>
      </c>
      <c r="E76" s="17" t="s">
        <v>1</v>
      </c>
      <c r="F76" s="269">
        <v>23.38</v>
      </c>
      <c r="G76" s="34"/>
      <c r="H76" s="39"/>
    </row>
    <row r="77" spans="1:8" s="2" customFormat="1" ht="16.899999999999999" customHeight="1">
      <c r="A77" s="34"/>
      <c r="B77" s="39"/>
      <c r="C77" s="270" t="s">
        <v>1778</v>
      </c>
      <c r="D77" s="34"/>
      <c r="E77" s="34"/>
      <c r="F77" s="34"/>
      <c r="G77" s="34"/>
      <c r="H77" s="39"/>
    </row>
    <row r="78" spans="1:8" s="2" customFormat="1" ht="16.899999999999999" customHeight="1">
      <c r="A78" s="34"/>
      <c r="B78" s="39"/>
      <c r="C78" s="268" t="s">
        <v>544</v>
      </c>
      <c r="D78" s="268" t="s">
        <v>545</v>
      </c>
      <c r="E78" s="17" t="s">
        <v>193</v>
      </c>
      <c r="F78" s="269">
        <v>1217.1600000000001</v>
      </c>
      <c r="G78" s="34"/>
      <c r="H78" s="39"/>
    </row>
    <row r="79" spans="1:8" s="2" customFormat="1" ht="16.899999999999999" customHeight="1">
      <c r="A79" s="34"/>
      <c r="B79" s="39"/>
      <c r="C79" s="268" t="s">
        <v>424</v>
      </c>
      <c r="D79" s="268" t="s">
        <v>425</v>
      </c>
      <c r="E79" s="17" t="s">
        <v>193</v>
      </c>
      <c r="F79" s="269">
        <v>23.38</v>
      </c>
      <c r="G79" s="34"/>
      <c r="H79" s="39"/>
    </row>
    <row r="80" spans="1:8" s="2" customFormat="1" ht="22.5">
      <c r="A80" s="34"/>
      <c r="B80" s="39"/>
      <c r="C80" s="268" t="s">
        <v>428</v>
      </c>
      <c r="D80" s="268" t="s">
        <v>429</v>
      </c>
      <c r="E80" s="17" t="s">
        <v>193</v>
      </c>
      <c r="F80" s="269">
        <v>23.38</v>
      </c>
      <c r="G80" s="34"/>
      <c r="H80" s="39"/>
    </row>
    <row r="81" spans="1:8" s="2" customFormat="1" ht="16.899999999999999" customHeight="1">
      <c r="A81" s="34"/>
      <c r="B81" s="39"/>
      <c r="C81" s="268" t="s">
        <v>437</v>
      </c>
      <c r="D81" s="268" t="s">
        <v>438</v>
      </c>
      <c r="E81" s="17" t="s">
        <v>193</v>
      </c>
      <c r="F81" s="269">
        <v>23.38</v>
      </c>
      <c r="G81" s="34"/>
      <c r="H81" s="39"/>
    </row>
    <row r="82" spans="1:8" s="2" customFormat="1" ht="16.899999999999999" customHeight="1">
      <c r="A82" s="34"/>
      <c r="B82" s="39"/>
      <c r="C82" s="268" t="s">
        <v>441</v>
      </c>
      <c r="D82" s="268" t="s">
        <v>442</v>
      </c>
      <c r="E82" s="17" t="s">
        <v>193</v>
      </c>
      <c r="F82" s="269">
        <v>24.548999999999999</v>
      </c>
      <c r="G82" s="34"/>
      <c r="H82" s="39"/>
    </row>
    <row r="83" spans="1:8" s="2" customFormat="1" ht="16.899999999999999" customHeight="1">
      <c r="A83" s="34"/>
      <c r="B83" s="39"/>
      <c r="C83" s="268" t="s">
        <v>446</v>
      </c>
      <c r="D83" s="268" t="s">
        <v>447</v>
      </c>
      <c r="E83" s="17" t="s">
        <v>193</v>
      </c>
      <c r="F83" s="269">
        <v>1076.28</v>
      </c>
      <c r="G83" s="34"/>
      <c r="H83" s="39"/>
    </row>
    <row r="84" spans="1:8" s="2" customFormat="1" ht="16.899999999999999" customHeight="1">
      <c r="A84" s="34"/>
      <c r="B84" s="39"/>
      <c r="C84" s="268" t="s">
        <v>522</v>
      </c>
      <c r="D84" s="268" t="s">
        <v>523</v>
      </c>
      <c r="E84" s="17" t="s">
        <v>193</v>
      </c>
      <c r="F84" s="269">
        <v>1165.43</v>
      </c>
      <c r="G84" s="34"/>
      <c r="H84" s="39"/>
    </row>
    <row r="85" spans="1:8" s="2" customFormat="1" ht="16.899999999999999" customHeight="1">
      <c r="A85" s="34"/>
      <c r="B85" s="39"/>
      <c r="C85" s="264" t="s">
        <v>140</v>
      </c>
      <c r="D85" s="265" t="s">
        <v>141</v>
      </c>
      <c r="E85" s="266" t="s">
        <v>1</v>
      </c>
      <c r="F85" s="267">
        <v>60.63</v>
      </c>
      <c r="G85" s="34"/>
      <c r="H85" s="39"/>
    </row>
    <row r="86" spans="1:8" s="2" customFormat="1" ht="16.899999999999999" customHeight="1">
      <c r="A86" s="34"/>
      <c r="B86" s="39"/>
      <c r="C86" s="268" t="s">
        <v>140</v>
      </c>
      <c r="D86" s="268" t="s">
        <v>770</v>
      </c>
      <c r="E86" s="17" t="s">
        <v>1</v>
      </c>
      <c r="F86" s="269">
        <v>60.63</v>
      </c>
      <c r="G86" s="34"/>
      <c r="H86" s="39"/>
    </row>
    <row r="87" spans="1:8" s="2" customFormat="1" ht="16.899999999999999" customHeight="1">
      <c r="A87" s="34"/>
      <c r="B87" s="39"/>
      <c r="C87" s="270" t="s">
        <v>1778</v>
      </c>
      <c r="D87" s="34"/>
      <c r="E87" s="34"/>
      <c r="F87" s="34"/>
      <c r="G87" s="34"/>
      <c r="H87" s="39"/>
    </row>
    <row r="88" spans="1:8" s="2" customFormat="1" ht="22.5">
      <c r="A88" s="34"/>
      <c r="B88" s="39"/>
      <c r="C88" s="268" t="s">
        <v>767</v>
      </c>
      <c r="D88" s="268" t="s">
        <v>768</v>
      </c>
      <c r="E88" s="17" t="s">
        <v>193</v>
      </c>
      <c r="F88" s="269">
        <v>547.08000000000004</v>
      </c>
      <c r="G88" s="34"/>
      <c r="H88" s="39"/>
    </row>
    <row r="89" spans="1:8" s="2" customFormat="1" ht="16.899999999999999" customHeight="1">
      <c r="A89" s="34"/>
      <c r="B89" s="39"/>
      <c r="C89" s="268" t="s">
        <v>801</v>
      </c>
      <c r="D89" s="268" t="s">
        <v>802</v>
      </c>
      <c r="E89" s="17" t="s">
        <v>203</v>
      </c>
      <c r="F89" s="269">
        <v>2750</v>
      </c>
      <c r="G89" s="34"/>
      <c r="H89" s="39"/>
    </row>
    <row r="90" spans="1:8" s="2" customFormat="1" ht="16.899999999999999" customHeight="1">
      <c r="A90" s="34"/>
      <c r="B90" s="39"/>
      <c r="C90" s="268" t="s">
        <v>868</v>
      </c>
      <c r="D90" s="268" t="s">
        <v>869</v>
      </c>
      <c r="E90" s="17" t="s">
        <v>193</v>
      </c>
      <c r="F90" s="269">
        <v>61.843000000000004</v>
      </c>
      <c r="G90" s="34"/>
      <c r="H90" s="39"/>
    </row>
    <row r="91" spans="1:8" s="2" customFormat="1" ht="16.899999999999999" customHeight="1">
      <c r="A91" s="34"/>
      <c r="B91" s="39"/>
      <c r="C91" s="264" t="s">
        <v>1779</v>
      </c>
      <c r="D91" s="265" t="s">
        <v>141</v>
      </c>
      <c r="E91" s="266" t="s">
        <v>1</v>
      </c>
      <c r="F91" s="267">
        <v>36.04</v>
      </c>
      <c r="G91" s="34"/>
      <c r="H91" s="39"/>
    </row>
    <row r="92" spans="1:8" s="2" customFormat="1" ht="16.899999999999999" customHeight="1">
      <c r="A92" s="34"/>
      <c r="B92" s="39"/>
      <c r="C92" s="264" t="s">
        <v>143</v>
      </c>
      <c r="D92" s="265" t="s">
        <v>144</v>
      </c>
      <c r="E92" s="266" t="s">
        <v>1</v>
      </c>
      <c r="F92" s="267">
        <v>486.45</v>
      </c>
      <c r="G92" s="34"/>
      <c r="H92" s="39"/>
    </row>
    <row r="93" spans="1:8" s="2" customFormat="1" ht="16.899999999999999" customHeight="1">
      <c r="A93" s="34"/>
      <c r="B93" s="39"/>
      <c r="C93" s="268" t="s">
        <v>143</v>
      </c>
      <c r="D93" s="268" t="s">
        <v>771</v>
      </c>
      <c r="E93" s="17" t="s">
        <v>1</v>
      </c>
      <c r="F93" s="269">
        <v>486.45</v>
      </c>
      <c r="G93" s="34"/>
      <c r="H93" s="39"/>
    </row>
    <row r="94" spans="1:8" s="2" customFormat="1" ht="16.899999999999999" customHeight="1">
      <c r="A94" s="34"/>
      <c r="B94" s="39"/>
      <c r="C94" s="270" t="s">
        <v>1778</v>
      </c>
      <c r="D94" s="34"/>
      <c r="E94" s="34"/>
      <c r="F94" s="34"/>
      <c r="G94" s="34"/>
      <c r="H94" s="39"/>
    </row>
    <row r="95" spans="1:8" s="2" customFormat="1" ht="22.5">
      <c r="A95" s="34"/>
      <c r="B95" s="39"/>
      <c r="C95" s="268" t="s">
        <v>767</v>
      </c>
      <c r="D95" s="268" t="s">
        <v>768</v>
      </c>
      <c r="E95" s="17" t="s">
        <v>193</v>
      </c>
      <c r="F95" s="269">
        <v>547.08000000000004</v>
      </c>
      <c r="G95" s="34"/>
      <c r="H95" s="39"/>
    </row>
    <row r="96" spans="1:8" s="2" customFormat="1" ht="16.899999999999999" customHeight="1">
      <c r="A96" s="34"/>
      <c r="B96" s="39"/>
      <c r="C96" s="268" t="s">
        <v>801</v>
      </c>
      <c r="D96" s="268" t="s">
        <v>802</v>
      </c>
      <c r="E96" s="17" t="s">
        <v>203</v>
      </c>
      <c r="F96" s="269">
        <v>2750</v>
      </c>
      <c r="G96" s="34"/>
      <c r="H96" s="39"/>
    </row>
    <row r="97" spans="1:8" s="2" customFormat="1" ht="22.5">
      <c r="A97" s="34"/>
      <c r="B97" s="39"/>
      <c r="C97" s="268" t="s">
        <v>873</v>
      </c>
      <c r="D97" s="268" t="s">
        <v>874</v>
      </c>
      <c r="E97" s="17" t="s">
        <v>193</v>
      </c>
      <c r="F97" s="269">
        <v>486.45</v>
      </c>
      <c r="G97" s="34"/>
      <c r="H97" s="39"/>
    </row>
    <row r="98" spans="1:8" s="2" customFormat="1" ht="16.899999999999999" customHeight="1">
      <c r="A98" s="34"/>
      <c r="B98" s="39"/>
      <c r="C98" s="268" t="s">
        <v>863</v>
      </c>
      <c r="D98" s="268" t="s">
        <v>864</v>
      </c>
      <c r="E98" s="17" t="s">
        <v>193</v>
      </c>
      <c r="F98" s="269">
        <v>496.17899999999997</v>
      </c>
      <c r="G98" s="34"/>
      <c r="H98" s="39"/>
    </row>
    <row r="99" spans="1:8" s="2" customFormat="1" ht="16.899999999999999" customHeight="1">
      <c r="A99" s="34"/>
      <c r="B99" s="39"/>
      <c r="C99" s="264" t="s">
        <v>1780</v>
      </c>
      <c r="D99" s="265" t="s">
        <v>144</v>
      </c>
      <c r="E99" s="266" t="s">
        <v>1</v>
      </c>
      <c r="F99" s="267">
        <v>333.26</v>
      </c>
      <c r="G99" s="34"/>
      <c r="H99" s="39"/>
    </row>
    <row r="100" spans="1:8" s="2" customFormat="1" ht="26.45" customHeight="1">
      <c r="A100" s="34"/>
      <c r="B100" s="39"/>
      <c r="C100" s="263" t="s">
        <v>1781</v>
      </c>
      <c r="D100" s="263" t="s">
        <v>96</v>
      </c>
      <c r="E100" s="34"/>
      <c r="F100" s="34"/>
      <c r="G100" s="34"/>
      <c r="H100" s="39"/>
    </row>
    <row r="101" spans="1:8" s="2" customFormat="1" ht="16.899999999999999" customHeight="1">
      <c r="A101" s="34"/>
      <c r="B101" s="39"/>
      <c r="C101" s="264" t="s">
        <v>110</v>
      </c>
      <c r="D101" s="265" t="s">
        <v>111</v>
      </c>
      <c r="E101" s="266" t="s">
        <v>1</v>
      </c>
      <c r="F101" s="267">
        <v>39.69</v>
      </c>
      <c r="G101" s="34"/>
      <c r="H101" s="39"/>
    </row>
    <row r="102" spans="1:8" s="2" customFormat="1" ht="16.899999999999999" customHeight="1">
      <c r="A102" s="34"/>
      <c r="B102" s="39"/>
      <c r="C102" s="268" t="s">
        <v>110</v>
      </c>
      <c r="D102" s="268" t="s">
        <v>1298</v>
      </c>
      <c r="E102" s="17" t="s">
        <v>1</v>
      </c>
      <c r="F102" s="269">
        <v>39.69</v>
      </c>
      <c r="G102" s="34"/>
      <c r="H102" s="39"/>
    </row>
    <row r="103" spans="1:8" s="2" customFormat="1" ht="16.899999999999999" customHeight="1">
      <c r="A103" s="34"/>
      <c r="B103" s="39"/>
      <c r="C103" s="270" t="s">
        <v>1778</v>
      </c>
      <c r="D103" s="34"/>
      <c r="E103" s="34"/>
      <c r="F103" s="34"/>
      <c r="G103" s="34"/>
      <c r="H103" s="39"/>
    </row>
    <row r="104" spans="1:8" s="2" customFormat="1" ht="16.899999999999999" customHeight="1">
      <c r="A104" s="34"/>
      <c r="B104" s="39"/>
      <c r="C104" s="268" t="s">
        <v>544</v>
      </c>
      <c r="D104" s="268" t="s">
        <v>545</v>
      </c>
      <c r="E104" s="17" t="s">
        <v>193</v>
      </c>
      <c r="F104" s="269">
        <v>516.20000000000005</v>
      </c>
      <c r="G104" s="34"/>
      <c r="H104" s="39"/>
    </row>
    <row r="105" spans="1:8" s="2" customFormat="1" ht="16.899999999999999" customHeight="1">
      <c r="A105" s="34"/>
      <c r="B105" s="39"/>
      <c r="C105" s="268" t="s">
        <v>446</v>
      </c>
      <c r="D105" s="268" t="s">
        <v>447</v>
      </c>
      <c r="E105" s="17" t="s">
        <v>193</v>
      </c>
      <c r="F105" s="269">
        <v>355.82</v>
      </c>
      <c r="G105" s="34"/>
      <c r="H105" s="39"/>
    </row>
    <row r="106" spans="1:8" s="2" customFormat="1" ht="16.899999999999999" customHeight="1">
      <c r="A106" s="34"/>
      <c r="B106" s="39"/>
      <c r="C106" s="268" t="s">
        <v>492</v>
      </c>
      <c r="D106" s="268" t="s">
        <v>493</v>
      </c>
      <c r="E106" s="17" t="s">
        <v>193</v>
      </c>
      <c r="F106" s="269">
        <v>424.52</v>
      </c>
      <c r="G106" s="34"/>
      <c r="H106" s="39"/>
    </row>
    <row r="107" spans="1:8" s="2" customFormat="1" ht="16.899999999999999" customHeight="1">
      <c r="A107" s="34"/>
      <c r="B107" s="39"/>
      <c r="C107" s="268" t="s">
        <v>706</v>
      </c>
      <c r="D107" s="268" t="s">
        <v>707</v>
      </c>
      <c r="E107" s="17" t="s">
        <v>193</v>
      </c>
      <c r="F107" s="269">
        <v>72.790000000000006</v>
      </c>
      <c r="G107" s="34"/>
      <c r="H107" s="39"/>
    </row>
    <row r="108" spans="1:8" s="2" customFormat="1" ht="22.5">
      <c r="A108" s="34"/>
      <c r="B108" s="39"/>
      <c r="C108" s="268" t="s">
        <v>716</v>
      </c>
      <c r="D108" s="268" t="s">
        <v>717</v>
      </c>
      <c r="E108" s="17" t="s">
        <v>193</v>
      </c>
      <c r="F108" s="269">
        <v>39.69</v>
      </c>
      <c r="G108" s="34"/>
      <c r="H108" s="39"/>
    </row>
    <row r="109" spans="1:8" s="2" customFormat="1" ht="16.899999999999999" customHeight="1">
      <c r="A109" s="34"/>
      <c r="B109" s="39"/>
      <c r="C109" s="268" t="s">
        <v>735</v>
      </c>
      <c r="D109" s="268" t="s">
        <v>736</v>
      </c>
      <c r="E109" s="17" t="s">
        <v>193</v>
      </c>
      <c r="F109" s="269">
        <v>145.58000000000001</v>
      </c>
      <c r="G109" s="34"/>
      <c r="H109" s="39"/>
    </row>
    <row r="110" spans="1:8" s="2" customFormat="1" ht="16.899999999999999" customHeight="1">
      <c r="A110" s="34"/>
      <c r="B110" s="39"/>
      <c r="C110" s="268" t="s">
        <v>751</v>
      </c>
      <c r="D110" s="268" t="s">
        <v>752</v>
      </c>
      <c r="E110" s="17" t="s">
        <v>193</v>
      </c>
      <c r="F110" s="269">
        <v>45.643999999999998</v>
      </c>
      <c r="G110" s="34"/>
      <c r="H110" s="39"/>
    </row>
    <row r="111" spans="1:8" s="2" customFormat="1" ht="22.5">
      <c r="A111" s="34"/>
      <c r="B111" s="39"/>
      <c r="C111" s="268" t="s">
        <v>852</v>
      </c>
      <c r="D111" s="268" t="s">
        <v>853</v>
      </c>
      <c r="E111" s="17" t="s">
        <v>193</v>
      </c>
      <c r="F111" s="269">
        <v>39.69</v>
      </c>
      <c r="G111" s="34"/>
      <c r="H111" s="39"/>
    </row>
    <row r="112" spans="1:8" s="2" customFormat="1" ht="16.899999999999999" customHeight="1">
      <c r="A112" s="34"/>
      <c r="B112" s="39"/>
      <c r="C112" s="264" t="s">
        <v>113</v>
      </c>
      <c r="D112" s="265" t="s">
        <v>114</v>
      </c>
      <c r="E112" s="266" t="s">
        <v>1</v>
      </c>
      <c r="F112" s="267">
        <v>33.1</v>
      </c>
      <c r="G112" s="34"/>
      <c r="H112" s="39"/>
    </row>
    <row r="113" spans="1:8" s="2" customFormat="1" ht="16.899999999999999" customHeight="1">
      <c r="A113" s="34"/>
      <c r="B113" s="39"/>
      <c r="C113" s="268" t="s">
        <v>113</v>
      </c>
      <c r="D113" s="268" t="s">
        <v>1299</v>
      </c>
      <c r="E113" s="17" t="s">
        <v>1</v>
      </c>
      <c r="F113" s="269">
        <v>33.1</v>
      </c>
      <c r="G113" s="34"/>
      <c r="H113" s="39"/>
    </row>
    <row r="114" spans="1:8" s="2" customFormat="1" ht="16.899999999999999" customHeight="1">
      <c r="A114" s="34"/>
      <c r="B114" s="39"/>
      <c r="C114" s="270" t="s">
        <v>1778</v>
      </c>
      <c r="D114" s="34"/>
      <c r="E114" s="34"/>
      <c r="F114" s="34"/>
      <c r="G114" s="34"/>
      <c r="H114" s="39"/>
    </row>
    <row r="115" spans="1:8" s="2" customFormat="1" ht="16.899999999999999" customHeight="1">
      <c r="A115" s="34"/>
      <c r="B115" s="39"/>
      <c r="C115" s="268" t="s">
        <v>544</v>
      </c>
      <c r="D115" s="268" t="s">
        <v>545</v>
      </c>
      <c r="E115" s="17" t="s">
        <v>193</v>
      </c>
      <c r="F115" s="269">
        <v>516.20000000000005</v>
      </c>
      <c r="G115" s="34"/>
      <c r="H115" s="39"/>
    </row>
    <row r="116" spans="1:8" s="2" customFormat="1" ht="16.899999999999999" customHeight="1">
      <c r="A116" s="34"/>
      <c r="B116" s="39"/>
      <c r="C116" s="268" t="s">
        <v>446</v>
      </c>
      <c r="D116" s="268" t="s">
        <v>447</v>
      </c>
      <c r="E116" s="17" t="s">
        <v>193</v>
      </c>
      <c r="F116" s="269">
        <v>355.82</v>
      </c>
      <c r="G116" s="34"/>
      <c r="H116" s="39"/>
    </row>
    <row r="117" spans="1:8" s="2" customFormat="1" ht="22.5">
      <c r="A117" s="34"/>
      <c r="B117" s="39"/>
      <c r="C117" s="268" t="s">
        <v>456</v>
      </c>
      <c r="D117" s="268" t="s">
        <v>457</v>
      </c>
      <c r="E117" s="17" t="s">
        <v>193</v>
      </c>
      <c r="F117" s="269">
        <v>33.1</v>
      </c>
      <c r="G117" s="34"/>
      <c r="H117" s="39"/>
    </row>
    <row r="118" spans="1:8" s="2" customFormat="1" ht="16.899999999999999" customHeight="1">
      <c r="A118" s="34"/>
      <c r="B118" s="39"/>
      <c r="C118" s="268" t="s">
        <v>492</v>
      </c>
      <c r="D118" s="268" t="s">
        <v>493</v>
      </c>
      <c r="E118" s="17" t="s">
        <v>193</v>
      </c>
      <c r="F118" s="269">
        <v>424.52</v>
      </c>
      <c r="G118" s="34"/>
      <c r="H118" s="39"/>
    </row>
    <row r="119" spans="1:8" s="2" customFormat="1" ht="22.5">
      <c r="A119" s="34"/>
      <c r="B119" s="39"/>
      <c r="C119" s="268" t="s">
        <v>501</v>
      </c>
      <c r="D119" s="268" t="s">
        <v>502</v>
      </c>
      <c r="E119" s="17" t="s">
        <v>193</v>
      </c>
      <c r="F119" s="269">
        <v>384.83</v>
      </c>
      <c r="G119" s="34"/>
      <c r="H119" s="39"/>
    </row>
    <row r="120" spans="1:8" s="2" customFormat="1" ht="16.899999999999999" customHeight="1">
      <c r="A120" s="34"/>
      <c r="B120" s="39"/>
      <c r="C120" s="268" t="s">
        <v>527</v>
      </c>
      <c r="D120" s="268" t="s">
        <v>528</v>
      </c>
      <c r="E120" s="17" t="s">
        <v>193</v>
      </c>
      <c r="F120" s="269">
        <v>34.755000000000003</v>
      </c>
      <c r="G120" s="34"/>
      <c r="H120" s="39"/>
    </row>
    <row r="121" spans="1:8" s="2" customFormat="1" ht="16.899999999999999" customHeight="1">
      <c r="A121" s="34"/>
      <c r="B121" s="39"/>
      <c r="C121" s="268" t="s">
        <v>706</v>
      </c>
      <c r="D121" s="268" t="s">
        <v>707</v>
      </c>
      <c r="E121" s="17" t="s">
        <v>193</v>
      </c>
      <c r="F121" s="269">
        <v>72.790000000000006</v>
      </c>
      <c r="G121" s="34"/>
      <c r="H121" s="39"/>
    </row>
    <row r="122" spans="1:8" s="2" customFormat="1" ht="16.899999999999999" customHeight="1">
      <c r="A122" s="34"/>
      <c r="B122" s="39"/>
      <c r="C122" s="268" t="s">
        <v>735</v>
      </c>
      <c r="D122" s="268" t="s">
        <v>736</v>
      </c>
      <c r="E122" s="17" t="s">
        <v>193</v>
      </c>
      <c r="F122" s="269">
        <v>145.58000000000001</v>
      </c>
      <c r="G122" s="34"/>
      <c r="H122" s="39"/>
    </row>
    <row r="123" spans="1:8" s="2" customFormat="1" ht="16.899999999999999" customHeight="1">
      <c r="A123" s="34"/>
      <c r="B123" s="39"/>
      <c r="C123" s="264" t="s">
        <v>117</v>
      </c>
      <c r="D123" s="265" t="s">
        <v>118</v>
      </c>
      <c r="E123" s="266" t="s">
        <v>1</v>
      </c>
      <c r="F123" s="267">
        <v>0</v>
      </c>
      <c r="G123" s="34"/>
      <c r="H123" s="39"/>
    </row>
    <row r="124" spans="1:8" s="2" customFormat="1" ht="16.899999999999999" customHeight="1">
      <c r="A124" s="34"/>
      <c r="B124" s="39"/>
      <c r="C124" s="268" t="s">
        <v>117</v>
      </c>
      <c r="D124" s="268" t="s">
        <v>1300</v>
      </c>
      <c r="E124" s="17" t="s">
        <v>1</v>
      </c>
      <c r="F124" s="269">
        <v>0</v>
      </c>
      <c r="G124" s="34"/>
      <c r="H124" s="39"/>
    </row>
    <row r="125" spans="1:8" s="2" customFormat="1" ht="16.899999999999999" customHeight="1">
      <c r="A125" s="34"/>
      <c r="B125" s="39"/>
      <c r="C125" s="270" t="s">
        <v>1778</v>
      </c>
      <c r="D125" s="34"/>
      <c r="E125" s="34"/>
      <c r="F125" s="34"/>
      <c r="G125" s="34"/>
      <c r="H125" s="39"/>
    </row>
    <row r="126" spans="1:8" s="2" customFormat="1" ht="16.899999999999999" customHeight="1">
      <c r="A126" s="34"/>
      <c r="B126" s="39"/>
      <c r="C126" s="268" t="s">
        <v>544</v>
      </c>
      <c r="D126" s="268" t="s">
        <v>545</v>
      </c>
      <c r="E126" s="17" t="s">
        <v>193</v>
      </c>
      <c r="F126" s="269">
        <v>516.20000000000005</v>
      </c>
      <c r="G126" s="34"/>
      <c r="H126" s="39"/>
    </row>
    <row r="127" spans="1:8" s="2" customFormat="1" ht="22.5">
      <c r="A127" s="34"/>
      <c r="B127" s="39"/>
      <c r="C127" s="268" t="s">
        <v>501</v>
      </c>
      <c r="D127" s="268" t="s">
        <v>502</v>
      </c>
      <c r="E127" s="17" t="s">
        <v>193</v>
      </c>
      <c r="F127" s="269">
        <v>384.83</v>
      </c>
      <c r="G127" s="34"/>
      <c r="H127" s="39"/>
    </row>
    <row r="128" spans="1:8" s="2" customFormat="1" ht="16.899999999999999" customHeight="1">
      <c r="A128" s="34"/>
      <c r="B128" s="39"/>
      <c r="C128" s="268" t="s">
        <v>533</v>
      </c>
      <c r="D128" s="268" t="s">
        <v>534</v>
      </c>
      <c r="E128" s="17" t="s">
        <v>193</v>
      </c>
      <c r="F128" s="269">
        <v>441.78199999999998</v>
      </c>
      <c r="G128" s="34"/>
      <c r="H128" s="39"/>
    </row>
    <row r="129" spans="1:8" s="2" customFormat="1" ht="16.899999999999999" customHeight="1">
      <c r="A129" s="34"/>
      <c r="B129" s="39"/>
      <c r="C129" s="264" t="s">
        <v>120</v>
      </c>
      <c r="D129" s="265" t="s">
        <v>121</v>
      </c>
      <c r="E129" s="266" t="s">
        <v>1</v>
      </c>
      <c r="F129" s="267">
        <v>0</v>
      </c>
      <c r="G129" s="34"/>
      <c r="H129" s="39"/>
    </row>
    <row r="130" spans="1:8" s="2" customFormat="1" ht="16.899999999999999" customHeight="1">
      <c r="A130" s="34"/>
      <c r="B130" s="39"/>
      <c r="C130" s="268" t="s">
        <v>120</v>
      </c>
      <c r="D130" s="268" t="s">
        <v>1301</v>
      </c>
      <c r="E130" s="17" t="s">
        <v>1</v>
      </c>
      <c r="F130" s="269">
        <v>0</v>
      </c>
      <c r="G130" s="34"/>
      <c r="H130" s="39"/>
    </row>
    <row r="131" spans="1:8" s="2" customFormat="1" ht="16.899999999999999" customHeight="1">
      <c r="A131" s="34"/>
      <c r="B131" s="39"/>
      <c r="C131" s="270" t="s">
        <v>1778</v>
      </c>
      <c r="D131" s="34"/>
      <c r="E131" s="34"/>
      <c r="F131" s="34"/>
      <c r="G131" s="34"/>
      <c r="H131" s="39"/>
    </row>
    <row r="132" spans="1:8" s="2" customFormat="1" ht="16.899999999999999" customHeight="1">
      <c r="A132" s="34"/>
      <c r="B132" s="39"/>
      <c r="C132" s="268" t="s">
        <v>544</v>
      </c>
      <c r="D132" s="268" t="s">
        <v>545</v>
      </c>
      <c r="E132" s="17" t="s">
        <v>193</v>
      </c>
      <c r="F132" s="269">
        <v>516.20000000000005</v>
      </c>
      <c r="G132" s="34"/>
      <c r="H132" s="39"/>
    </row>
    <row r="133" spans="1:8" s="2" customFormat="1" ht="16.899999999999999" customHeight="1">
      <c r="A133" s="34"/>
      <c r="B133" s="39"/>
      <c r="C133" s="268" t="s">
        <v>533</v>
      </c>
      <c r="D133" s="268" t="s">
        <v>534</v>
      </c>
      <c r="E133" s="17" t="s">
        <v>193</v>
      </c>
      <c r="F133" s="269">
        <v>441.78199999999998</v>
      </c>
      <c r="G133" s="34"/>
      <c r="H133" s="39"/>
    </row>
    <row r="134" spans="1:8" s="2" customFormat="1" ht="16.899999999999999" customHeight="1">
      <c r="A134" s="34"/>
      <c r="B134" s="39"/>
      <c r="C134" s="264" t="s">
        <v>123</v>
      </c>
      <c r="D134" s="265" t="s">
        <v>124</v>
      </c>
      <c r="E134" s="266" t="s">
        <v>1</v>
      </c>
      <c r="F134" s="267">
        <v>0</v>
      </c>
      <c r="G134" s="34"/>
      <c r="H134" s="39"/>
    </row>
    <row r="135" spans="1:8" s="2" customFormat="1" ht="16.899999999999999" customHeight="1">
      <c r="A135" s="34"/>
      <c r="B135" s="39"/>
      <c r="C135" s="268" t="s">
        <v>123</v>
      </c>
      <c r="D135" s="268" t="s">
        <v>1302</v>
      </c>
      <c r="E135" s="17" t="s">
        <v>1</v>
      </c>
      <c r="F135" s="269">
        <v>0</v>
      </c>
      <c r="G135" s="34"/>
      <c r="H135" s="39"/>
    </row>
    <row r="136" spans="1:8" s="2" customFormat="1" ht="16.899999999999999" customHeight="1">
      <c r="A136" s="34"/>
      <c r="B136" s="39"/>
      <c r="C136" s="264" t="s">
        <v>126</v>
      </c>
      <c r="D136" s="265" t="s">
        <v>127</v>
      </c>
      <c r="E136" s="266" t="s">
        <v>1</v>
      </c>
      <c r="F136" s="267">
        <v>351.73</v>
      </c>
      <c r="G136" s="34"/>
      <c r="H136" s="39"/>
    </row>
    <row r="137" spans="1:8" s="2" customFormat="1" ht="16.899999999999999" customHeight="1">
      <c r="A137" s="34"/>
      <c r="B137" s="39"/>
      <c r="C137" s="268" t="s">
        <v>126</v>
      </c>
      <c r="D137" s="268" t="s">
        <v>1303</v>
      </c>
      <c r="E137" s="17" t="s">
        <v>1</v>
      </c>
      <c r="F137" s="269">
        <v>351.73</v>
      </c>
      <c r="G137" s="34"/>
      <c r="H137" s="39"/>
    </row>
    <row r="138" spans="1:8" s="2" customFormat="1" ht="16.899999999999999" customHeight="1">
      <c r="A138" s="34"/>
      <c r="B138" s="39"/>
      <c r="C138" s="270" t="s">
        <v>1778</v>
      </c>
      <c r="D138" s="34"/>
      <c r="E138" s="34"/>
      <c r="F138" s="34"/>
      <c r="G138" s="34"/>
      <c r="H138" s="39"/>
    </row>
    <row r="139" spans="1:8" s="2" customFormat="1" ht="16.899999999999999" customHeight="1">
      <c r="A139" s="34"/>
      <c r="B139" s="39"/>
      <c r="C139" s="268" t="s">
        <v>544</v>
      </c>
      <c r="D139" s="268" t="s">
        <v>545</v>
      </c>
      <c r="E139" s="17" t="s">
        <v>193</v>
      </c>
      <c r="F139" s="269">
        <v>516.20000000000005</v>
      </c>
      <c r="G139" s="34"/>
      <c r="H139" s="39"/>
    </row>
    <row r="140" spans="1:8" s="2" customFormat="1" ht="22.5">
      <c r="A140" s="34"/>
      <c r="B140" s="39"/>
      <c r="C140" s="268" t="s">
        <v>465</v>
      </c>
      <c r="D140" s="268" t="s">
        <v>466</v>
      </c>
      <c r="E140" s="17" t="s">
        <v>193</v>
      </c>
      <c r="F140" s="269">
        <v>351.73</v>
      </c>
      <c r="G140" s="34"/>
      <c r="H140" s="39"/>
    </row>
    <row r="141" spans="1:8" s="2" customFormat="1" ht="16.899999999999999" customHeight="1">
      <c r="A141" s="34"/>
      <c r="B141" s="39"/>
      <c r="C141" s="268" t="s">
        <v>492</v>
      </c>
      <c r="D141" s="268" t="s">
        <v>493</v>
      </c>
      <c r="E141" s="17" t="s">
        <v>193</v>
      </c>
      <c r="F141" s="269">
        <v>424.52</v>
      </c>
      <c r="G141" s="34"/>
      <c r="H141" s="39"/>
    </row>
    <row r="142" spans="1:8" s="2" customFormat="1" ht="22.5">
      <c r="A142" s="34"/>
      <c r="B142" s="39"/>
      <c r="C142" s="268" t="s">
        <v>501</v>
      </c>
      <c r="D142" s="268" t="s">
        <v>502</v>
      </c>
      <c r="E142" s="17" t="s">
        <v>193</v>
      </c>
      <c r="F142" s="269">
        <v>384.83</v>
      </c>
      <c r="G142" s="34"/>
      <c r="H142" s="39"/>
    </row>
    <row r="143" spans="1:8" s="2" customFormat="1" ht="16.899999999999999" customHeight="1">
      <c r="A143" s="34"/>
      <c r="B143" s="39"/>
      <c r="C143" s="268" t="s">
        <v>533</v>
      </c>
      <c r="D143" s="268" t="s">
        <v>534</v>
      </c>
      <c r="E143" s="17" t="s">
        <v>193</v>
      </c>
      <c r="F143" s="269">
        <v>441.78199999999998</v>
      </c>
      <c r="G143" s="34"/>
      <c r="H143" s="39"/>
    </row>
    <row r="144" spans="1:8" s="2" customFormat="1" ht="16.899999999999999" customHeight="1">
      <c r="A144" s="34"/>
      <c r="B144" s="39"/>
      <c r="C144" s="264" t="s">
        <v>130</v>
      </c>
      <c r="D144" s="265" t="s">
        <v>131</v>
      </c>
      <c r="E144" s="266" t="s">
        <v>1</v>
      </c>
      <c r="F144" s="267">
        <v>59.88</v>
      </c>
      <c r="G144" s="34"/>
      <c r="H144" s="39"/>
    </row>
    <row r="145" spans="1:8" s="2" customFormat="1" ht="16.899999999999999" customHeight="1">
      <c r="A145" s="34"/>
      <c r="B145" s="39"/>
      <c r="C145" s="268" t="s">
        <v>130</v>
      </c>
      <c r="D145" s="268" t="s">
        <v>1304</v>
      </c>
      <c r="E145" s="17" t="s">
        <v>1</v>
      </c>
      <c r="F145" s="269">
        <v>59.88</v>
      </c>
      <c r="G145" s="34"/>
      <c r="H145" s="39"/>
    </row>
    <row r="146" spans="1:8" s="2" customFormat="1" ht="16.899999999999999" customHeight="1">
      <c r="A146" s="34"/>
      <c r="B146" s="39"/>
      <c r="C146" s="270" t="s">
        <v>1778</v>
      </c>
      <c r="D146" s="34"/>
      <c r="E146" s="34"/>
      <c r="F146" s="34"/>
      <c r="G146" s="34"/>
      <c r="H146" s="39"/>
    </row>
    <row r="147" spans="1:8" s="2" customFormat="1" ht="16.899999999999999" customHeight="1">
      <c r="A147" s="34"/>
      <c r="B147" s="39"/>
      <c r="C147" s="268" t="s">
        <v>544</v>
      </c>
      <c r="D147" s="268" t="s">
        <v>545</v>
      </c>
      <c r="E147" s="17" t="s">
        <v>193</v>
      </c>
      <c r="F147" s="269">
        <v>516.20000000000005</v>
      </c>
      <c r="G147" s="34"/>
      <c r="H147" s="39"/>
    </row>
    <row r="148" spans="1:8" s="2" customFormat="1" ht="22.5">
      <c r="A148" s="34"/>
      <c r="B148" s="39"/>
      <c r="C148" s="268" t="s">
        <v>474</v>
      </c>
      <c r="D148" s="268" t="s">
        <v>475</v>
      </c>
      <c r="E148" s="17" t="s">
        <v>243</v>
      </c>
      <c r="F148" s="269">
        <v>191.2</v>
      </c>
      <c r="G148" s="34"/>
      <c r="H148" s="39"/>
    </row>
    <row r="149" spans="1:8" s="2" customFormat="1" ht="16.899999999999999" customHeight="1">
      <c r="A149" s="34"/>
      <c r="B149" s="39"/>
      <c r="C149" s="268" t="s">
        <v>533</v>
      </c>
      <c r="D149" s="268" t="s">
        <v>534</v>
      </c>
      <c r="E149" s="17" t="s">
        <v>193</v>
      </c>
      <c r="F149" s="269">
        <v>441.78199999999998</v>
      </c>
      <c r="G149" s="34"/>
      <c r="H149" s="39"/>
    </row>
    <row r="150" spans="1:8" s="2" customFormat="1" ht="16.899999999999999" customHeight="1">
      <c r="A150" s="34"/>
      <c r="B150" s="39"/>
      <c r="C150" s="268" t="s">
        <v>432</v>
      </c>
      <c r="D150" s="268" t="s">
        <v>433</v>
      </c>
      <c r="E150" s="17" t="s">
        <v>193</v>
      </c>
      <c r="F150" s="269">
        <v>80.304000000000002</v>
      </c>
      <c r="G150" s="34"/>
      <c r="H150" s="39"/>
    </row>
    <row r="151" spans="1:8" s="2" customFormat="1" ht="16.899999999999999" customHeight="1">
      <c r="A151" s="34"/>
      <c r="B151" s="39"/>
      <c r="C151" s="264" t="s">
        <v>134</v>
      </c>
      <c r="D151" s="265" t="s">
        <v>135</v>
      </c>
      <c r="E151" s="266" t="s">
        <v>1</v>
      </c>
      <c r="F151" s="267">
        <v>16.600000000000001</v>
      </c>
      <c r="G151" s="34"/>
      <c r="H151" s="39"/>
    </row>
    <row r="152" spans="1:8" s="2" customFormat="1" ht="16.899999999999999" customHeight="1">
      <c r="A152" s="34"/>
      <c r="B152" s="39"/>
      <c r="C152" s="268" t="s">
        <v>134</v>
      </c>
      <c r="D152" s="268" t="s">
        <v>1305</v>
      </c>
      <c r="E152" s="17" t="s">
        <v>1</v>
      </c>
      <c r="F152" s="269">
        <v>16.600000000000001</v>
      </c>
      <c r="G152" s="34"/>
      <c r="H152" s="39"/>
    </row>
    <row r="153" spans="1:8" s="2" customFormat="1" ht="16.899999999999999" customHeight="1">
      <c r="A153" s="34"/>
      <c r="B153" s="39"/>
      <c r="C153" s="270" t="s">
        <v>1778</v>
      </c>
      <c r="D153" s="34"/>
      <c r="E153" s="34"/>
      <c r="F153" s="34"/>
      <c r="G153" s="34"/>
      <c r="H153" s="39"/>
    </row>
    <row r="154" spans="1:8" s="2" customFormat="1" ht="16.899999999999999" customHeight="1">
      <c r="A154" s="34"/>
      <c r="B154" s="39"/>
      <c r="C154" s="268" t="s">
        <v>544</v>
      </c>
      <c r="D154" s="268" t="s">
        <v>545</v>
      </c>
      <c r="E154" s="17" t="s">
        <v>193</v>
      </c>
      <c r="F154" s="269">
        <v>516.20000000000005</v>
      </c>
      <c r="G154" s="34"/>
      <c r="H154" s="39"/>
    </row>
    <row r="155" spans="1:8" s="2" customFormat="1" ht="22.5">
      <c r="A155" s="34"/>
      <c r="B155" s="39"/>
      <c r="C155" s="268" t="s">
        <v>474</v>
      </c>
      <c r="D155" s="268" t="s">
        <v>475</v>
      </c>
      <c r="E155" s="17" t="s">
        <v>243</v>
      </c>
      <c r="F155" s="269">
        <v>191.2</v>
      </c>
      <c r="G155" s="34"/>
      <c r="H155" s="39"/>
    </row>
    <row r="156" spans="1:8" s="2" customFormat="1" ht="16.899999999999999" customHeight="1">
      <c r="A156" s="34"/>
      <c r="B156" s="39"/>
      <c r="C156" s="268" t="s">
        <v>432</v>
      </c>
      <c r="D156" s="268" t="s">
        <v>433</v>
      </c>
      <c r="E156" s="17" t="s">
        <v>193</v>
      </c>
      <c r="F156" s="269">
        <v>80.304000000000002</v>
      </c>
      <c r="G156" s="34"/>
      <c r="H156" s="39"/>
    </row>
    <row r="157" spans="1:8" s="2" customFormat="1" ht="16.899999999999999" customHeight="1">
      <c r="A157" s="34"/>
      <c r="B157" s="39"/>
      <c r="C157" s="264" t="s">
        <v>137</v>
      </c>
      <c r="D157" s="265" t="s">
        <v>138</v>
      </c>
      <c r="E157" s="266" t="s">
        <v>1</v>
      </c>
      <c r="F157" s="267">
        <v>15.2</v>
      </c>
      <c r="G157" s="34"/>
      <c r="H157" s="39"/>
    </row>
    <row r="158" spans="1:8" s="2" customFormat="1" ht="16.899999999999999" customHeight="1">
      <c r="A158" s="34"/>
      <c r="B158" s="39"/>
      <c r="C158" s="268" t="s">
        <v>137</v>
      </c>
      <c r="D158" s="268" t="s">
        <v>1306</v>
      </c>
      <c r="E158" s="17" t="s">
        <v>1</v>
      </c>
      <c r="F158" s="269">
        <v>15.2</v>
      </c>
      <c r="G158" s="34"/>
      <c r="H158" s="39"/>
    </row>
    <row r="159" spans="1:8" s="2" customFormat="1" ht="16.899999999999999" customHeight="1">
      <c r="A159" s="34"/>
      <c r="B159" s="39"/>
      <c r="C159" s="270" t="s">
        <v>1778</v>
      </c>
      <c r="D159" s="34"/>
      <c r="E159" s="34"/>
      <c r="F159" s="34"/>
      <c r="G159" s="34"/>
      <c r="H159" s="39"/>
    </row>
    <row r="160" spans="1:8" s="2" customFormat="1" ht="16.899999999999999" customHeight="1">
      <c r="A160" s="34"/>
      <c r="B160" s="39"/>
      <c r="C160" s="268" t="s">
        <v>544</v>
      </c>
      <c r="D160" s="268" t="s">
        <v>545</v>
      </c>
      <c r="E160" s="17" t="s">
        <v>193</v>
      </c>
      <c r="F160" s="269">
        <v>516.20000000000005</v>
      </c>
      <c r="G160" s="34"/>
      <c r="H160" s="39"/>
    </row>
    <row r="161" spans="1:8" s="2" customFormat="1" ht="16.899999999999999" customHeight="1">
      <c r="A161" s="34"/>
      <c r="B161" s="39"/>
      <c r="C161" s="268" t="s">
        <v>424</v>
      </c>
      <c r="D161" s="268" t="s">
        <v>425</v>
      </c>
      <c r="E161" s="17" t="s">
        <v>193</v>
      </c>
      <c r="F161" s="269">
        <v>15.2</v>
      </c>
      <c r="G161" s="34"/>
      <c r="H161" s="39"/>
    </row>
    <row r="162" spans="1:8" s="2" customFormat="1" ht="22.5">
      <c r="A162" s="34"/>
      <c r="B162" s="39"/>
      <c r="C162" s="268" t="s">
        <v>428</v>
      </c>
      <c r="D162" s="268" t="s">
        <v>429</v>
      </c>
      <c r="E162" s="17" t="s">
        <v>193</v>
      </c>
      <c r="F162" s="269">
        <v>15.2</v>
      </c>
      <c r="G162" s="34"/>
      <c r="H162" s="39"/>
    </row>
    <row r="163" spans="1:8" s="2" customFormat="1" ht="16.899999999999999" customHeight="1">
      <c r="A163" s="34"/>
      <c r="B163" s="39"/>
      <c r="C163" s="268" t="s">
        <v>437</v>
      </c>
      <c r="D163" s="268" t="s">
        <v>438</v>
      </c>
      <c r="E163" s="17" t="s">
        <v>193</v>
      </c>
      <c r="F163" s="269">
        <v>15.2</v>
      </c>
      <c r="G163" s="34"/>
      <c r="H163" s="39"/>
    </row>
    <row r="164" spans="1:8" s="2" customFormat="1" ht="16.899999999999999" customHeight="1">
      <c r="A164" s="34"/>
      <c r="B164" s="39"/>
      <c r="C164" s="268" t="s">
        <v>441</v>
      </c>
      <c r="D164" s="268" t="s">
        <v>442</v>
      </c>
      <c r="E164" s="17" t="s">
        <v>193</v>
      </c>
      <c r="F164" s="269">
        <v>15.96</v>
      </c>
      <c r="G164" s="34"/>
      <c r="H164" s="39"/>
    </row>
    <row r="165" spans="1:8" s="2" customFormat="1" ht="16.899999999999999" customHeight="1">
      <c r="A165" s="34"/>
      <c r="B165" s="39"/>
      <c r="C165" s="268" t="s">
        <v>446</v>
      </c>
      <c r="D165" s="268" t="s">
        <v>447</v>
      </c>
      <c r="E165" s="17" t="s">
        <v>193</v>
      </c>
      <c r="F165" s="269">
        <v>355.82</v>
      </c>
      <c r="G165" s="34"/>
      <c r="H165" s="39"/>
    </row>
    <row r="166" spans="1:8" s="2" customFormat="1" ht="16.899999999999999" customHeight="1">
      <c r="A166" s="34"/>
      <c r="B166" s="39"/>
      <c r="C166" s="268" t="s">
        <v>522</v>
      </c>
      <c r="D166" s="268" t="s">
        <v>523</v>
      </c>
      <c r="E166" s="17" t="s">
        <v>193</v>
      </c>
      <c r="F166" s="269">
        <v>428.61</v>
      </c>
      <c r="G166" s="34"/>
      <c r="H166" s="39"/>
    </row>
    <row r="167" spans="1:8" s="2" customFormat="1" ht="16.899999999999999" customHeight="1">
      <c r="A167" s="34"/>
      <c r="B167" s="39"/>
      <c r="C167" s="264" t="s">
        <v>140</v>
      </c>
      <c r="D167" s="265" t="s">
        <v>141</v>
      </c>
      <c r="E167" s="266" t="s">
        <v>1</v>
      </c>
      <c r="F167" s="267">
        <v>36.04</v>
      </c>
      <c r="G167" s="34"/>
      <c r="H167" s="39"/>
    </row>
    <row r="168" spans="1:8" s="2" customFormat="1" ht="16.899999999999999" customHeight="1">
      <c r="A168" s="34"/>
      <c r="B168" s="39"/>
      <c r="C168" s="268" t="s">
        <v>140</v>
      </c>
      <c r="D168" s="268" t="s">
        <v>1413</v>
      </c>
      <c r="E168" s="17" t="s">
        <v>1</v>
      </c>
      <c r="F168" s="269">
        <v>36.04</v>
      </c>
      <c r="G168" s="34"/>
      <c r="H168" s="39"/>
    </row>
    <row r="169" spans="1:8" s="2" customFormat="1" ht="16.899999999999999" customHeight="1">
      <c r="A169" s="34"/>
      <c r="B169" s="39"/>
      <c r="C169" s="270" t="s">
        <v>1778</v>
      </c>
      <c r="D169" s="34"/>
      <c r="E169" s="34"/>
      <c r="F169" s="34"/>
      <c r="G169" s="34"/>
      <c r="H169" s="39"/>
    </row>
    <row r="170" spans="1:8" s="2" customFormat="1" ht="22.5">
      <c r="A170" s="34"/>
      <c r="B170" s="39"/>
      <c r="C170" s="268" t="s">
        <v>767</v>
      </c>
      <c r="D170" s="268" t="s">
        <v>768</v>
      </c>
      <c r="E170" s="17" t="s">
        <v>193</v>
      </c>
      <c r="F170" s="269">
        <v>369.3</v>
      </c>
      <c r="G170" s="34"/>
      <c r="H170" s="39"/>
    </row>
    <row r="171" spans="1:8" s="2" customFormat="1" ht="16.899999999999999" customHeight="1">
      <c r="A171" s="34"/>
      <c r="B171" s="39"/>
      <c r="C171" s="268" t="s">
        <v>801</v>
      </c>
      <c r="D171" s="268" t="s">
        <v>802</v>
      </c>
      <c r="E171" s="17" t="s">
        <v>203</v>
      </c>
      <c r="F171" s="269">
        <v>1850</v>
      </c>
      <c r="G171" s="34"/>
      <c r="H171" s="39"/>
    </row>
    <row r="172" spans="1:8" s="2" customFormat="1" ht="22.5">
      <c r="A172" s="34"/>
      <c r="B172" s="39"/>
      <c r="C172" s="268" t="s">
        <v>859</v>
      </c>
      <c r="D172" s="268" t="s">
        <v>860</v>
      </c>
      <c r="E172" s="17" t="s">
        <v>193</v>
      </c>
      <c r="F172" s="269">
        <v>369.3</v>
      </c>
      <c r="G172" s="34"/>
      <c r="H172" s="39"/>
    </row>
    <row r="173" spans="1:8" s="2" customFormat="1" ht="16.899999999999999" customHeight="1">
      <c r="A173" s="34"/>
      <c r="B173" s="39"/>
      <c r="C173" s="268" t="s">
        <v>868</v>
      </c>
      <c r="D173" s="268" t="s">
        <v>869</v>
      </c>
      <c r="E173" s="17" t="s">
        <v>193</v>
      </c>
      <c r="F173" s="269">
        <v>36.761000000000003</v>
      </c>
      <c r="G173" s="34"/>
      <c r="H173" s="39"/>
    </row>
    <row r="174" spans="1:8" s="2" customFormat="1" ht="16.899999999999999" customHeight="1">
      <c r="A174" s="34"/>
      <c r="B174" s="39"/>
      <c r="C174" s="264" t="s">
        <v>143</v>
      </c>
      <c r="D174" s="265" t="s">
        <v>144</v>
      </c>
      <c r="E174" s="266" t="s">
        <v>1</v>
      </c>
      <c r="F174" s="267">
        <v>333.26</v>
      </c>
      <c r="G174" s="34"/>
      <c r="H174" s="39"/>
    </row>
    <row r="175" spans="1:8" s="2" customFormat="1" ht="16.899999999999999" customHeight="1">
      <c r="A175" s="34"/>
      <c r="B175" s="39"/>
      <c r="C175" s="268" t="s">
        <v>143</v>
      </c>
      <c r="D175" s="268" t="s">
        <v>1414</v>
      </c>
      <c r="E175" s="17" t="s">
        <v>1</v>
      </c>
      <c r="F175" s="269">
        <v>333.26</v>
      </c>
      <c r="G175" s="34"/>
      <c r="H175" s="39"/>
    </row>
    <row r="176" spans="1:8" s="2" customFormat="1" ht="16.899999999999999" customHeight="1">
      <c r="A176" s="34"/>
      <c r="B176" s="39"/>
      <c r="C176" s="270" t="s">
        <v>1778</v>
      </c>
      <c r="D176" s="34"/>
      <c r="E176" s="34"/>
      <c r="F176" s="34"/>
      <c r="G176" s="34"/>
      <c r="H176" s="39"/>
    </row>
    <row r="177" spans="1:8" s="2" customFormat="1" ht="22.5">
      <c r="A177" s="34"/>
      <c r="B177" s="39"/>
      <c r="C177" s="268" t="s">
        <v>767</v>
      </c>
      <c r="D177" s="268" t="s">
        <v>768</v>
      </c>
      <c r="E177" s="17" t="s">
        <v>193</v>
      </c>
      <c r="F177" s="269">
        <v>369.3</v>
      </c>
      <c r="G177" s="34"/>
      <c r="H177" s="39"/>
    </row>
    <row r="178" spans="1:8" s="2" customFormat="1" ht="16.899999999999999" customHeight="1">
      <c r="A178" s="34"/>
      <c r="B178" s="39"/>
      <c r="C178" s="268" t="s">
        <v>801</v>
      </c>
      <c r="D178" s="268" t="s">
        <v>802</v>
      </c>
      <c r="E178" s="17" t="s">
        <v>203</v>
      </c>
      <c r="F178" s="269">
        <v>1850</v>
      </c>
      <c r="G178" s="34"/>
      <c r="H178" s="39"/>
    </row>
    <row r="179" spans="1:8" s="2" customFormat="1" ht="22.5">
      <c r="A179" s="34"/>
      <c r="B179" s="39"/>
      <c r="C179" s="268" t="s">
        <v>859</v>
      </c>
      <c r="D179" s="268" t="s">
        <v>860</v>
      </c>
      <c r="E179" s="17" t="s">
        <v>193</v>
      </c>
      <c r="F179" s="269">
        <v>369.3</v>
      </c>
      <c r="G179" s="34"/>
      <c r="H179" s="39"/>
    </row>
    <row r="180" spans="1:8" s="2" customFormat="1" ht="22.5">
      <c r="A180" s="34"/>
      <c r="B180" s="39"/>
      <c r="C180" s="268" t="s">
        <v>873</v>
      </c>
      <c r="D180" s="268" t="s">
        <v>874</v>
      </c>
      <c r="E180" s="17" t="s">
        <v>193</v>
      </c>
      <c r="F180" s="269">
        <v>333.26</v>
      </c>
      <c r="G180" s="34"/>
      <c r="H180" s="39"/>
    </row>
    <row r="181" spans="1:8" s="2" customFormat="1" ht="16.899999999999999" customHeight="1">
      <c r="A181" s="34"/>
      <c r="B181" s="39"/>
      <c r="C181" s="268" t="s">
        <v>863</v>
      </c>
      <c r="D181" s="268" t="s">
        <v>864</v>
      </c>
      <c r="E181" s="17" t="s">
        <v>193</v>
      </c>
      <c r="F181" s="269">
        <v>339.92500000000001</v>
      </c>
      <c r="G181" s="34"/>
      <c r="H181" s="39"/>
    </row>
    <row r="182" spans="1:8" s="2" customFormat="1" ht="16.899999999999999" customHeight="1">
      <c r="A182" s="34"/>
      <c r="B182" s="39"/>
      <c r="C182" s="268" t="s">
        <v>877</v>
      </c>
      <c r="D182" s="268" t="s">
        <v>878</v>
      </c>
      <c r="E182" s="17" t="s">
        <v>248</v>
      </c>
      <c r="F182" s="269">
        <v>46.418999999999997</v>
      </c>
      <c r="G182" s="34"/>
      <c r="H182" s="39"/>
    </row>
    <row r="183" spans="1:8" s="2" customFormat="1" ht="7.35" customHeight="1">
      <c r="A183" s="34"/>
      <c r="B183" s="146"/>
      <c r="C183" s="147"/>
      <c r="D183" s="147"/>
      <c r="E183" s="147"/>
      <c r="F183" s="147"/>
      <c r="G183" s="147"/>
      <c r="H183" s="39"/>
    </row>
    <row r="184" spans="1:8" s="2" customFormat="1" ht="11.25">
      <c r="A184" s="34"/>
      <c r="B184" s="34"/>
      <c r="C184" s="34"/>
      <c r="D184" s="34"/>
      <c r="E184" s="34"/>
      <c r="F184" s="34"/>
      <c r="G184" s="34"/>
      <c r="H184" s="34"/>
    </row>
  </sheetData>
  <sheetProtection algorithmName="SHA-512" hashValue="UF685c9/d4Jtr2KzzDGtD8x4fOU9q+C/b3wqUUVIyY0Fhj9bCUKTj0G10DV5SnlDTW62GmF3yMJpFY17vxH+5g==" saltValue="ubXqZzmy1fxnHfnskkyY4ux5oLd3I375gXlS5t3o0KUiq75eLdXk3FeJqf5itmFJmApORcSuN7oxdQL6P2C+G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84</v>
      </c>
      <c r="AZ2" s="115" t="s">
        <v>110</v>
      </c>
      <c r="BA2" s="115" t="s">
        <v>111</v>
      </c>
      <c r="BB2" s="115" t="s">
        <v>1</v>
      </c>
      <c r="BC2" s="115" t="s">
        <v>112</v>
      </c>
      <c r="BD2" s="115" t="s">
        <v>85</v>
      </c>
    </row>
    <row r="3" spans="1:5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85</v>
      </c>
      <c r="AZ3" s="115" t="s">
        <v>113</v>
      </c>
      <c r="BA3" s="115" t="s">
        <v>114</v>
      </c>
      <c r="BB3" s="115" t="s">
        <v>1</v>
      </c>
      <c r="BC3" s="115" t="s">
        <v>115</v>
      </c>
      <c r="BD3" s="115" t="s">
        <v>85</v>
      </c>
    </row>
    <row r="4" spans="1:56" s="1" customFormat="1" ht="24.95" customHeight="1">
      <c r="B4" s="20"/>
      <c r="D4" s="118" t="s">
        <v>116</v>
      </c>
      <c r="L4" s="20"/>
      <c r="M4" s="119" t="s">
        <v>10</v>
      </c>
      <c r="AT4" s="17" t="s">
        <v>4</v>
      </c>
      <c r="AZ4" s="115" t="s">
        <v>117</v>
      </c>
      <c r="BA4" s="115" t="s">
        <v>118</v>
      </c>
      <c r="BB4" s="115" t="s">
        <v>1</v>
      </c>
      <c r="BC4" s="115" t="s">
        <v>119</v>
      </c>
      <c r="BD4" s="115" t="s">
        <v>85</v>
      </c>
    </row>
    <row r="5" spans="1:56" s="1" customFormat="1" ht="6.95" customHeight="1">
      <c r="B5" s="20"/>
      <c r="L5" s="20"/>
      <c r="AZ5" s="115" t="s">
        <v>120</v>
      </c>
      <c r="BA5" s="115" t="s">
        <v>121</v>
      </c>
      <c r="BB5" s="115" t="s">
        <v>1</v>
      </c>
      <c r="BC5" s="115" t="s">
        <v>122</v>
      </c>
      <c r="BD5" s="115" t="s">
        <v>85</v>
      </c>
    </row>
    <row r="6" spans="1:56" s="1" customFormat="1" ht="12" customHeight="1">
      <c r="B6" s="20"/>
      <c r="D6" s="120" t="s">
        <v>16</v>
      </c>
      <c r="L6" s="20"/>
      <c r="AZ6" s="115" t="s">
        <v>123</v>
      </c>
      <c r="BA6" s="115" t="s">
        <v>124</v>
      </c>
      <c r="BB6" s="115" t="s">
        <v>1</v>
      </c>
      <c r="BC6" s="115" t="s">
        <v>125</v>
      </c>
      <c r="BD6" s="115" t="s">
        <v>85</v>
      </c>
    </row>
    <row r="7" spans="1:56" s="1" customFormat="1" ht="26.25" customHeight="1">
      <c r="B7" s="20"/>
      <c r="E7" s="316" t="str">
        <f>'Rekapitulace stavby'!K6</f>
        <v>Zateplení a oprava zpevněných ploch vč. hydroizolace MŠ B. Dvorského 1009/2</v>
      </c>
      <c r="F7" s="317"/>
      <c r="G7" s="317"/>
      <c r="H7" s="317"/>
      <c r="L7" s="20"/>
      <c r="AZ7" s="115" t="s">
        <v>126</v>
      </c>
      <c r="BA7" s="115" t="s">
        <v>127</v>
      </c>
      <c r="BB7" s="115" t="s">
        <v>1</v>
      </c>
      <c r="BC7" s="115" t="s">
        <v>128</v>
      </c>
      <c r="BD7" s="115" t="s">
        <v>85</v>
      </c>
    </row>
    <row r="8" spans="1:56" s="2" customFormat="1" ht="12" customHeight="1">
      <c r="A8" s="34"/>
      <c r="B8" s="39"/>
      <c r="C8" s="34"/>
      <c r="D8" s="120" t="s">
        <v>129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15" t="s">
        <v>130</v>
      </c>
      <c r="BA8" s="115" t="s">
        <v>131</v>
      </c>
      <c r="BB8" s="115" t="s">
        <v>1</v>
      </c>
      <c r="BC8" s="115" t="s">
        <v>132</v>
      </c>
      <c r="BD8" s="115" t="s">
        <v>85</v>
      </c>
    </row>
    <row r="9" spans="1:56" s="2" customFormat="1" ht="16.5" customHeight="1">
      <c r="A9" s="34"/>
      <c r="B9" s="39"/>
      <c r="C9" s="34"/>
      <c r="D9" s="34"/>
      <c r="E9" s="318" t="s">
        <v>133</v>
      </c>
      <c r="F9" s="319"/>
      <c r="G9" s="319"/>
      <c r="H9" s="31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15" t="s">
        <v>134</v>
      </c>
      <c r="BA9" s="115" t="s">
        <v>135</v>
      </c>
      <c r="BB9" s="115" t="s">
        <v>1</v>
      </c>
      <c r="BC9" s="115" t="s">
        <v>136</v>
      </c>
      <c r="BD9" s="115" t="s">
        <v>85</v>
      </c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15" t="s">
        <v>137</v>
      </c>
      <c r="BA10" s="115" t="s">
        <v>138</v>
      </c>
      <c r="BB10" s="115" t="s">
        <v>1</v>
      </c>
      <c r="BC10" s="115" t="s">
        <v>139</v>
      </c>
      <c r="BD10" s="115" t="s">
        <v>85</v>
      </c>
    </row>
    <row r="11" spans="1:56" s="2" customFormat="1" ht="12" customHeight="1">
      <c r="A11" s="34"/>
      <c r="B11" s="39"/>
      <c r="C11" s="34"/>
      <c r="D11" s="120" t="s">
        <v>18</v>
      </c>
      <c r="E11" s="34"/>
      <c r="F11" s="110" t="s">
        <v>1</v>
      </c>
      <c r="G11" s="34"/>
      <c r="H11" s="34"/>
      <c r="I11" s="120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15" t="s">
        <v>140</v>
      </c>
      <c r="BA11" s="115" t="s">
        <v>141</v>
      </c>
      <c r="BB11" s="115" t="s">
        <v>1</v>
      </c>
      <c r="BC11" s="115" t="s">
        <v>142</v>
      </c>
      <c r="BD11" s="115" t="s">
        <v>85</v>
      </c>
    </row>
    <row r="12" spans="1:56" s="2" customFormat="1" ht="12" customHeight="1">
      <c r="A12" s="34"/>
      <c r="B12" s="39"/>
      <c r="C12" s="34"/>
      <c r="D12" s="120" t="s">
        <v>20</v>
      </c>
      <c r="E12" s="34"/>
      <c r="F12" s="110" t="s">
        <v>21</v>
      </c>
      <c r="G12" s="34"/>
      <c r="H12" s="34"/>
      <c r="I12" s="120" t="s">
        <v>22</v>
      </c>
      <c r="J12" s="121" t="str">
        <f>'Rekapitulace stavby'!AN8</f>
        <v>6. 10. 2021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15" t="s">
        <v>143</v>
      </c>
      <c r="BA12" s="115" t="s">
        <v>144</v>
      </c>
      <c r="BB12" s="115" t="s">
        <v>1</v>
      </c>
      <c r="BC12" s="115" t="s">
        <v>145</v>
      </c>
      <c r="BD12" s="115" t="s">
        <v>85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20" t="s">
        <v>24</v>
      </c>
      <c r="E14" s="34"/>
      <c r="F14" s="34"/>
      <c r="G14" s="34"/>
      <c r="H14" s="34"/>
      <c r="I14" s="120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0" t="s">
        <v>26</v>
      </c>
      <c r="F15" s="34"/>
      <c r="G15" s="34"/>
      <c r="H15" s="34"/>
      <c r="I15" s="120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0" t="s">
        <v>28</v>
      </c>
      <c r="E17" s="34"/>
      <c r="F17" s="34"/>
      <c r="G17" s="34"/>
      <c r="H17" s="34"/>
      <c r="I17" s="120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0" t="str">
        <f>'Rekapitulace stavby'!E14</f>
        <v>Vyplň údaj</v>
      </c>
      <c r="F18" s="321"/>
      <c r="G18" s="321"/>
      <c r="H18" s="321"/>
      <c r="I18" s="120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0" t="s">
        <v>30</v>
      </c>
      <c r="E20" s="34"/>
      <c r="F20" s="34"/>
      <c r="G20" s="34"/>
      <c r="H20" s="34"/>
      <c r="I20" s="120" t="s">
        <v>25</v>
      </c>
      <c r="J20" s="110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31</v>
      </c>
      <c r="F21" s="34"/>
      <c r="G21" s="34"/>
      <c r="H21" s="34"/>
      <c r="I21" s="120" t="s">
        <v>27</v>
      </c>
      <c r="J21" s="110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0" t="s">
        <v>33</v>
      </c>
      <c r="E23" s="34"/>
      <c r="F23" s="34"/>
      <c r="G23" s="34"/>
      <c r="H23" s="34"/>
      <c r="I23" s="120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0" t="s">
        <v>27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0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2"/>
      <c r="B27" s="123"/>
      <c r="C27" s="122"/>
      <c r="D27" s="122"/>
      <c r="E27" s="322" t="s">
        <v>1</v>
      </c>
      <c r="F27" s="322"/>
      <c r="G27" s="322"/>
      <c r="H27" s="322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6" t="s">
        <v>36</v>
      </c>
      <c r="E30" s="34"/>
      <c r="F30" s="34"/>
      <c r="G30" s="34"/>
      <c r="H30" s="34"/>
      <c r="I30" s="34"/>
      <c r="J30" s="127">
        <f>ROUND(J138,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8" t="s">
        <v>38</v>
      </c>
      <c r="G32" s="34"/>
      <c r="H32" s="34"/>
      <c r="I32" s="128" t="s">
        <v>37</v>
      </c>
      <c r="J32" s="128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40</v>
      </c>
      <c r="E33" s="120" t="s">
        <v>41</v>
      </c>
      <c r="F33" s="130">
        <f>ROUND((SUM(BE138:BE530)),  2)</f>
        <v>0</v>
      </c>
      <c r="G33" s="34"/>
      <c r="H33" s="34"/>
      <c r="I33" s="131">
        <v>0.21</v>
      </c>
      <c r="J33" s="130">
        <f>ROUND(((SUM(BE138:BE530))*I33),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20" t="s">
        <v>42</v>
      </c>
      <c r="F34" s="130">
        <f>ROUND((SUM(BF138:BF530)),  2)</f>
        <v>0</v>
      </c>
      <c r="G34" s="34"/>
      <c r="H34" s="34"/>
      <c r="I34" s="131">
        <v>0.15</v>
      </c>
      <c r="J34" s="130">
        <f>ROUND(((SUM(BF138:BF530))*I34),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20" t="s">
        <v>43</v>
      </c>
      <c r="F35" s="130">
        <f>ROUND((SUM(BG138:BG530)),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20" t="s">
        <v>44</v>
      </c>
      <c r="F36" s="130">
        <f>ROUND((SUM(BH138:BH530)),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0" t="s">
        <v>45</v>
      </c>
      <c r="F37" s="130">
        <f>ROUND((SUM(BI138:BI530)),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4"/>
      <c r="J39" s="137">
        <f>SUM(J30:J37)</f>
        <v>0</v>
      </c>
      <c r="K39" s="138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146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23" t="str">
        <f>E7</f>
        <v>Zateplení a oprava zpevněných ploch vč. hydroizolace MŠ B. Dvorského 1009/2</v>
      </c>
      <c r="F85" s="324"/>
      <c r="G85" s="324"/>
      <c r="H85" s="32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6" t="str">
        <f>E9</f>
        <v>Část 1 - Objekt A</v>
      </c>
      <c r="F87" s="325"/>
      <c r="G87" s="325"/>
      <c r="H87" s="32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Ostrava-Bělský Les</v>
      </c>
      <c r="G89" s="36"/>
      <c r="H89" s="36"/>
      <c r="I89" s="29" t="s">
        <v>22</v>
      </c>
      <c r="J89" s="66" t="str">
        <f>IF(J12="","",J12)</f>
        <v>6. 10. 2021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S.m. Ostrava, M.o. Ostrava-Jih</v>
      </c>
      <c r="G91" s="36"/>
      <c r="H91" s="36"/>
      <c r="I91" s="29" t="s">
        <v>30</v>
      </c>
      <c r="J91" s="32" t="str">
        <f>E21</f>
        <v>Ing. Miroslav Havlásek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0" t="s">
        <v>147</v>
      </c>
      <c r="D94" s="151"/>
      <c r="E94" s="151"/>
      <c r="F94" s="151"/>
      <c r="G94" s="151"/>
      <c r="H94" s="151"/>
      <c r="I94" s="151"/>
      <c r="J94" s="152" t="s">
        <v>148</v>
      </c>
      <c r="K94" s="15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3" t="s">
        <v>149</v>
      </c>
      <c r="D96" s="36"/>
      <c r="E96" s="36"/>
      <c r="F96" s="36"/>
      <c r="G96" s="36"/>
      <c r="H96" s="36"/>
      <c r="I96" s="36"/>
      <c r="J96" s="84">
        <f>J138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150</v>
      </c>
    </row>
    <row r="97" spans="2:12" s="9" customFormat="1" ht="24.95" customHeight="1">
      <c r="B97" s="154"/>
      <c r="C97" s="155"/>
      <c r="D97" s="156" t="s">
        <v>151</v>
      </c>
      <c r="E97" s="157"/>
      <c r="F97" s="157"/>
      <c r="G97" s="157"/>
      <c r="H97" s="157"/>
      <c r="I97" s="157"/>
      <c r="J97" s="158">
        <f>J139</f>
        <v>0</v>
      </c>
      <c r="K97" s="155"/>
      <c r="L97" s="159"/>
    </row>
    <row r="98" spans="2:12" s="10" customFormat="1" ht="19.899999999999999" customHeight="1">
      <c r="B98" s="160"/>
      <c r="C98" s="104"/>
      <c r="D98" s="161" t="s">
        <v>152</v>
      </c>
      <c r="E98" s="162"/>
      <c r="F98" s="162"/>
      <c r="G98" s="162"/>
      <c r="H98" s="162"/>
      <c r="I98" s="162"/>
      <c r="J98" s="163">
        <f>J140</f>
        <v>0</v>
      </c>
      <c r="K98" s="104"/>
      <c r="L98" s="164"/>
    </row>
    <row r="99" spans="2:12" s="10" customFormat="1" ht="19.899999999999999" customHeight="1">
      <c r="B99" s="160"/>
      <c r="C99" s="104"/>
      <c r="D99" s="161" t="s">
        <v>153</v>
      </c>
      <c r="E99" s="162"/>
      <c r="F99" s="162"/>
      <c r="G99" s="162"/>
      <c r="H99" s="162"/>
      <c r="I99" s="162"/>
      <c r="J99" s="163">
        <f>J218</f>
        <v>0</v>
      </c>
      <c r="K99" s="104"/>
      <c r="L99" s="164"/>
    </row>
    <row r="100" spans="2:12" s="10" customFormat="1" ht="19.899999999999999" customHeight="1">
      <c r="B100" s="160"/>
      <c r="C100" s="104"/>
      <c r="D100" s="161" t="s">
        <v>154</v>
      </c>
      <c r="E100" s="162"/>
      <c r="F100" s="162"/>
      <c r="G100" s="162"/>
      <c r="H100" s="162"/>
      <c r="I100" s="162"/>
      <c r="J100" s="163">
        <f>J230</f>
        <v>0</v>
      </c>
      <c r="K100" s="104"/>
      <c r="L100" s="164"/>
    </row>
    <row r="101" spans="2:12" s="10" customFormat="1" ht="19.899999999999999" customHeight="1">
      <c r="B101" s="160"/>
      <c r="C101" s="104"/>
      <c r="D101" s="161" t="s">
        <v>155</v>
      </c>
      <c r="E101" s="162"/>
      <c r="F101" s="162"/>
      <c r="G101" s="162"/>
      <c r="H101" s="162"/>
      <c r="I101" s="162"/>
      <c r="J101" s="163">
        <f>J235</f>
        <v>0</v>
      </c>
      <c r="K101" s="104"/>
      <c r="L101" s="164"/>
    </row>
    <row r="102" spans="2:12" s="10" customFormat="1" ht="19.899999999999999" customHeight="1">
      <c r="B102" s="160"/>
      <c r="C102" s="104"/>
      <c r="D102" s="161" t="s">
        <v>156</v>
      </c>
      <c r="E102" s="162"/>
      <c r="F102" s="162"/>
      <c r="G102" s="162"/>
      <c r="H102" s="162"/>
      <c r="I102" s="162"/>
      <c r="J102" s="163">
        <f>J309</f>
        <v>0</v>
      </c>
      <c r="K102" s="104"/>
      <c r="L102" s="164"/>
    </row>
    <row r="103" spans="2:12" s="10" customFormat="1" ht="19.899999999999999" customHeight="1">
      <c r="B103" s="160"/>
      <c r="C103" s="104"/>
      <c r="D103" s="161" t="s">
        <v>157</v>
      </c>
      <c r="E103" s="162"/>
      <c r="F103" s="162"/>
      <c r="G103" s="162"/>
      <c r="H103" s="162"/>
      <c r="I103" s="162"/>
      <c r="J103" s="163">
        <f>J344</f>
        <v>0</v>
      </c>
      <c r="K103" s="104"/>
      <c r="L103" s="164"/>
    </row>
    <row r="104" spans="2:12" s="10" customFormat="1" ht="19.899999999999999" customHeight="1">
      <c r="B104" s="160"/>
      <c r="C104" s="104"/>
      <c r="D104" s="161" t="s">
        <v>158</v>
      </c>
      <c r="E104" s="162"/>
      <c r="F104" s="162"/>
      <c r="G104" s="162"/>
      <c r="H104" s="162"/>
      <c r="I104" s="162"/>
      <c r="J104" s="163">
        <f>J350</f>
        <v>0</v>
      </c>
      <c r="K104" s="104"/>
      <c r="L104" s="164"/>
    </row>
    <row r="105" spans="2:12" s="9" customFormat="1" ht="24.95" customHeight="1">
      <c r="B105" s="154"/>
      <c r="C105" s="155"/>
      <c r="D105" s="156" t="s">
        <v>159</v>
      </c>
      <c r="E105" s="157"/>
      <c r="F105" s="157"/>
      <c r="G105" s="157"/>
      <c r="H105" s="157"/>
      <c r="I105" s="157"/>
      <c r="J105" s="158">
        <f>J352</f>
        <v>0</v>
      </c>
      <c r="K105" s="155"/>
      <c r="L105" s="159"/>
    </row>
    <row r="106" spans="2:12" s="10" customFormat="1" ht="19.899999999999999" customHeight="1">
      <c r="B106" s="160"/>
      <c r="C106" s="104"/>
      <c r="D106" s="161" t="s">
        <v>160</v>
      </c>
      <c r="E106" s="162"/>
      <c r="F106" s="162"/>
      <c r="G106" s="162"/>
      <c r="H106" s="162"/>
      <c r="I106" s="162"/>
      <c r="J106" s="163">
        <f>J353</f>
        <v>0</v>
      </c>
      <c r="K106" s="104"/>
      <c r="L106" s="164"/>
    </row>
    <row r="107" spans="2:12" s="10" customFormat="1" ht="19.899999999999999" customHeight="1">
      <c r="B107" s="160"/>
      <c r="C107" s="104"/>
      <c r="D107" s="161" t="s">
        <v>161</v>
      </c>
      <c r="E107" s="162"/>
      <c r="F107" s="162"/>
      <c r="G107" s="162"/>
      <c r="H107" s="162"/>
      <c r="I107" s="162"/>
      <c r="J107" s="163">
        <f>J380</f>
        <v>0</v>
      </c>
      <c r="K107" s="104"/>
      <c r="L107" s="164"/>
    </row>
    <row r="108" spans="2:12" s="10" customFormat="1" ht="19.899999999999999" customHeight="1">
      <c r="B108" s="160"/>
      <c r="C108" s="104"/>
      <c r="D108" s="161" t="s">
        <v>162</v>
      </c>
      <c r="E108" s="162"/>
      <c r="F108" s="162"/>
      <c r="G108" s="162"/>
      <c r="H108" s="162"/>
      <c r="I108" s="162"/>
      <c r="J108" s="163">
        <f>J410</f>
        <v>0</v>
      </c>
      <c r="K108" s="104"/>
      <c r="L108" s="164"/>
    </row>
    <row r="109" spans="2:12" s="10" customFormat="1" ht="19.899999999999999" customHeight="1">
      <c r="B109" s="160"/>
      <c r="C109" s="104"/>
      <c r="D109" s="161" t="s">
        <v>163</v>
      </c>
      <c r="E109" s="162"/>
      <c r="F109" s="162"/>
      <c r="G109" s="162"/>
      <c r="H109" s="162"/>
      <c r="I109" s="162"/>
      <c r="J109" s="163">
        <f>J436</f>
        <v>0</v>
      </c>
      <c r="K109" s="104"/>
      <c r="L109" s="164"/>
    </row>
    <row r="110" spans="2:12" s="10" customFormat="1" ht="19.899999999999999" customHeight="1">
      <c r="B110" s="160"/>
      <c r="C110" s="104"/>
      <c r="D110" s="161" t="s">
        <v>164</v>
      </c>
      <c r="E110" s="162"/>
      <c r="F110" s="162"/>
      <c r="G110" s="162"/>
      <c r="H110" s="162"/>
      <c r="I110" s="162"/>
      <c r="J110" s="163">
        <f>J442</f>
        <v>0</v>
      </c>
      <c r="K110" s="104"/>
      <c r="L110" s="164"/>
    </row>
    <row r="111" spans="2:12" s="10" customFormat="1" ht="19.899999999999999" customHeight="1">
      <c r="B111" s="160"/>
      <c r="C111" s="104"/>
      <c r="D111" s="161" t="s">
        <v>165</v>
      </c>
      <c r="E111" s="162"/>
      <c r="F111" s="162"/>
      <c r="G111" s="162"/>
      <c r="H111" s="162"/>
      <c r="I111" s="162"/>
      <c r="J111" s="163">
        <f>J446</f>
        <v>0</v>
      </c>
      <c r="K111" s="104"/>
      <c r="L111" s="164"/>
    </row>
    <row r="112" spans="2:12" s="10" customFormat="1" ht="19.899999999999999" customHeight="1">
      <c r="B112" s="160"/>
      <c r="C112" s="104"/>
      <c r="D112" s="161" t="s">
        <v>166</v>
      </c>
      <c r="E112" s="162"/>
      <c r="F112" s="162"/>
      <c r="G112" s="162"/>
      <c r="H112" s="162"/>
      <c r="I112" s="162"/>
      <c r="J112" s="163">
        <f>J450</f>
        <v>0</v>
      </c>
      <c r="K112" s="104"/>
      <c r="L112" s="164"/>
    </row>
    <row r="113" spans="1:31" s="10" customFormat="1" ht="19.899999999999999" customHeight="1">
      <c r="B113" s="160"/>
      <c r="C113" s="104"/>
      <c r="D113" s="161" t="s">
        <v>167</v>
      </c>
      <c r="E113" s="162"/>
      <c r="F113" s="162"/>
      <c r="G113" s="162"/>
      <c r="H113" s="162"/>
      <c r="I113" s="162"/>
      <c r="J113" s="163">
        <f>J454</f>
        <v>0</v>
      </c>
      <c r="K113" s="104"/>
      <c r="L113" s="164"/>
    </row>
    <row r="114" spans="1:31" s="10" customFormat="1" ht="19.899999999999999" customHeight="1">
      <c r="B114" s="160"/>
      <c r="C114" s="104"/>
      <c r="D114" s="161" t="s">
        <v>168</v>
      </c>
      <c r="E114" s="162"/>
      <c r="F114" s="162"/>
      <c r="G114" s="162"/>
      <c r="H114" s="162"/>
      <c r="I114" s="162"/>
      <c r="J114" s="163">
        <f>J488</f>
        <v>0</v>
      </c>
      <c r="K114" s="104"/>
      <c r="L114" s="164"/>
    </row>
    <row r="115" spans="1:31" s="10" customFormat="1" ht="19.899999999999999" customHeight="1">
      <c r="B115" s="160"/>
      <c r="C115" s="104"/>
      <c r="D115" s="161" t="s">
        <v>169</v>
      </c>
      <c r="E115" s="162"/>
      <c r="F115" s="162"/>
      <c r="G115" s="162"/>
      <c r="H115" s="162"/>
      <c r="I115" s="162"/>
      <c r="J115" s="163">
        <f>J490</f>
        <v>0</v>
      </c>
      <c r="K115" s="104"/>
      <c r="L115" s="164"/>
    </row>
    <row r="116" spans="1:31" s="10" customFormat="1" ht="19.899999999999999" customHeight="1">
      <c r="B116" s="160"/>
      <c r="C116" s="104"/>
      <c r="D116" s="161" t="s">
        <v>170</v>
      </c>
      <c r="E116" s="162"/>
      <c r="F116" s="162"/>
      <c r="G116" s="162"/>
      <c r="H116" s="162"/>
      <c r="I116" s="162"/>
      <c r="J116" s="163">
        <f>J496</f>
        <v>0</v>
      </c>
      <c r="K116" s="104"/>
      <c r="L116" s="164"/>
    </row>
    <row r="117" spans="1:31" s="10" customFormat="1" ht="19.899999999999999" customHeight="1">
      <c r="B117" s="160"/>
      <c r="C117" s="104"/>
      <c r="D117" s="161" t="s">
        <v>171</v>
      </c>
      <c r="E117" s="162"/>
      <c r="F117" s="162"/>
      <c r="G117" s="162"/>
      <c r="H117" s="162"/>
      <c r="I117" s="162"/>
      <c r="J117" s="163">
        <f>J520</f>
        <v>0</v>
      </c>
      <c r="K117" s="104"/>
      <c r="L117" s="164"/>
    </row>
    <row r="118" spans="1:31" s="10" customFormat="1" ht="19.899999999999999" customHeight="1">
      <c r="B118" s="160"/>
      <c r="C118" s="104"/>
      <c r="D118" s="161" t="s">
        <v>172</v>
      </c>
      <c r="E118" s="162"/>
      <c r="F118" s="162"/>
      <c r="G118" s="162"/>
      <c r="H118" s="162"/>
      <c r="I118" s="162"/>
      <c r="J118" s="163">
        <f>J525</f>
        <v>0</v>
      </c>
      <c r="K118" s="104"/>
      <c r="L118" s="164"/>
    </row>
    <row r="119" spans="1:31" s="2" customFormat="1" ht="21.7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>
      <c r="A120" s="34"/>
      <c r="B120" s="54"/>
      <c r="C120" s="55"/>
      <c r="D120" s="55"/>
      <c r="E120" s="55"/>
      <c r="F120" s="55"/>
      <c r="G120" s="55"/>
      <c r="H120" s="55"/>
      <c r="I120" s="55"/>
      <c r="J120" s="55"/>
      <c r="K120" s="55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4" spans="1:31" s="2" customFormat="1" ht="6.95" customHeight="1">
      <c r="A124" s="34"/>
      <c r="B124" s="56"/>
      <c r="C124" s="57"/>
      <c r="D124" s="57"/>
      <c r="E124" s="57"/>
      <c r="F124" s="57"/>
      <c r="G124" s="57"/>
      <c r="H124" s="57"/>
      <c r="I124" s="57"/>
      <c r="J124" s="57"/>
      <c r="K124" s="57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24.95" customHeight="1">
      <c r="A125" s="34"/>
      <c r="B125" s="35"/>
      <c r="C125" s="23" t="s">
        <v>173</v>
      </c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16</v>
      </c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26.25" customHeight="1">
      <c r="A128" s="34"/>
      <c r="B128" s="35"/>
      <c r="C128" s="36"/>
      <c r="D128" s="36"/>
      <c r="E128" s="323" t="str">
        <f>E7</f>
        <v>Zateplení a oprava zpevněných ploch vč. hydroizolace MŠ B. Dvorského 1009/2</v>
      </c>
      <c r="F128" s="324"/>
      <c r="G128" s="324"/>
      <c r="H128" s="324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>
      <c r="A129" s="34"/>
      <c r="B129" s="35"/>
      <c r="C129" s="29" t="s">
        <v>129</v>
      </c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6.5" customHeight="1">
      <c r="A130" s="34"/>
      <c r="B130" s="35"/>
      <c r="C130" s="36"/>
      <c r="D130" s="36"/>
      <c r="E130" s="276" t="str">
        <f>E9</f>
        <v>Část 1 - Objekt A</v>
      </c>
      <c r="F130" s="325"/>
      <c r="G130" s="325"/>
      <c r="H130" s="325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6.9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2" customHeight="1">
      <c r="A132" s="34"/>
      <c r="B132" s="35"/>
      <c r="C132" s="29" t="s">
        <v>20</v>
      </c>
      <c r="D132" s="36"/>
      <c r="E132" s="36"/>
      <c r="F132" s="27" t="str">
        <f>F12</f>
        <v>Ostrava-Bělský Les</v>
      </c>
      <c r="G132" s="36"/>
      <c r="H132" s="36"/>
      <c r="I132" s="29" t="s">
        <v>22</v>
      </c>
      <c r="J132" s="66" t="str">
        <f>IF(J12="","",J12)</f>
        <v>6. 10. 2021</v>
      </c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6.95" customHeight="1">
      <c r="A133" s="34"/>
      <c r="B133" s="35"/>
      <c r="C133" s="36"/>
      <c r="D133" s="36"/>
      <c r="E133" s="36"/>
      <c r="F133" s="36"/>
      <c r="G133" s="36"/>
      <c r="H133" s="36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5.2" customHeight="1">
      <c r="A134" s="34"/>
      <c r="B134" s="35"/>
      <c r="C134" s="29" t="s">
        <v>24</v>
      </c>
      <c r="D134" s="36"/>
      <c r="E134" s="36"/>
      <c r="F134" s="27" t="str">
        <f>E15</f>
        <v>S.m. Ostrava, M.o. Ostrava-Jih</v>
      </c>
      <c r="G134" s="36"/>
      <c r="H134" s="36"/>
      <c r="I134" s="29" t="s">
        <v>30</v>
      </c>
      <c r="J134" s="32" t="str">
        <f>E21</f>
        <v>Ing. Miroslav Havlásek</v>
      </c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5.2" customHeight="1">
      <c r="A135" s="34"/>
      <c r="B135" s="35"/>
      <c r="C135" s="29" t="s">
        <v>28</v>
      </c>
      <c r="D135" s="36"/>
      <c r="E135" s="36"/>
      <c r="F135" s="27" t="str">
        <f>IF(E18="","",E18)</f>
        <v>Vyplň údaj</v>
      </c>
      <c r="G135" s="36"/>
      <c r="H135" s="36"/>
      <c r="I135" s="29" t="s">
        <v>33</v>
      </c>
      <c r="J135" s="32" t="str">
        <f>E24</f>
        <v xml:space="preserve"> </v>
      </c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10.35" customHeight="1">
      <c r="A136" s="34"/>
      <c r="B136" s="35"/>
      <c r="C136" s="36"/>
      <c r="D136" s="36"/>
      <c r="E136" s="36"/>
      <c r="F136" s="36"/>
      <c r="G136" s="36"/>
      <c r="H136" s="36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11" customFormat="1" ht="29.25" customHeight="1">
      <c r="A137" s="165"/>
      <c r="B137" s="166"/>
      <c r="C137" s="167" t="s">
        <v>174</v>
      </c>
      <c r="D137" s="168" t="s">
        <v>61</v>
      </c>
      <c r="E137" s="168" t="s">
        <v>57</v>
      </c>
      <c r="F137" s="168" t="s">
        <v>58</v>
      </c>
      <c r="G137" s="168" t="s">
        <v>175</v>
      </c>
      <c r="H137" s="168" t="s">
        <v>176</v>
      </c>
      <c r="I137" s="168" t="s">
        <v>177</v>
      </c>
      <c r="J137" s="169" t="s">
        <v>148</v>
      </c>
      <c r="K137" s="170" t="s">
        <v>178</v>
      </c>
      <c r="L137" s="171"/>
      <c r="M137" s="75" t="s">
        <v>1</v>
      </c>
      <c r="N137" s="76" t="s">
        <v>40</v>
      </c>
      <c r="O137" s="76" t="s">
        <v>179</v>
      </c>
      <c r="P137" s="76" t="s">
        <v>180</v>
      </c>
      <c r="Q137" s="76" t="s">
        <v>181</v>
      </c>
      <c r="R137" s="76" t="s">
        <v>182</v>
      </c>
      <c r="S137" s="76" t="s">
        <v>183</v>
      </c>
      <c r="T137" s="77" t="s">
        <v>184</v>
      </c>
      <c r="U137" s="165"/>
      <c r="V137" s="165"/>
      <c r="W137" s="165"/>
      <c r="X137" s="165"/>
      <c r="Y137" s="165"/>
      <c r="Z137" s="165"/>
      <c r="AA137" s="165"/>
      <c r="AB137" s="165"/>
      <c r="AC137" s="165"/>
      <c r="AD137" s="165"/>
      <c r="AE137" s="165"/>
    </row>
    <row r="138" spans="1:65" s="2" customFormat="1" ht="22.9" customHeight="1">
      <c r="A138" s="34"/>
      <c r="B138" s="35"/>
      <c r="C138" s="82" t="s">
        <v>185</v>
      </c>
      <c r="D138" s="36"/>
      <c r="E138" s="36"/>
      <c r="F138" s="36"/>
      <c r="G138" s="36"/>
      <c r="H138" s="36"/>
      <c r="I138" s="36"/>
      <c r="J138" s="172">
        <f>BK138</f>
        <v>0</v>
      </c>
      <c r="K138" s="36"/>
      <c r="L138" s="39"/>
      <c r="M138" s="78"/>
      <c r="N138" s="173"/>
      <c r="O138" s="79"/>
      <c r="P138" s="174">
        <f>P139+P352</f>
        <v>0</v>
      </c>
      <c r="Q138" s="79"/>
      <c r="R138" s="174">
        <f>R139+R352</f>
        <v>92.446398840000001</v>
      </c>
      <c r="S138" s="79"/>
      <c r="T138" s="175">
        <f>T139+T352</f>
        <v>48.959896000000001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75</v>
      </c>
      <c r="AU138" s="17" t="s">
        <v>150</v>
      </c>
      <c r="BK138" s="176">
        <f>BK139+BK352</f>
        <v>0</v>
      </c>
    </row>
    <row r="139" spans="1:65" s="12" customFormat="1" ht="25.9" customHeight="1">
      <c r="B139" s="177"/>
      <c r="C139" s="178"/>
      <c r="D139" s="179" t="s">
        <v>75</v>
      </c>
      <c r="E139" s="180" t="s">
        <v>186</v>
      </c>
      <c r="F139" s="180" t="s">
        <v>187</v>
      </c>
      <c r="G139" s="178"/>
      <c r="H139" s="178"/>
      <c r="I139" s="181"/>
      <c r="J139" s="182">
        <f>BK139</f>
        <v>0</v>
      </c>
      <c r="K139" s="178"/>
      <c r="L139" s="183"/>
      <c r="M139" s="184"/>
      <c r="N139" s="185"/>
      <c r="O139" s="185"/>
      <c r="P139" s="186">
        <f>P140+P218+P230+P235+P309+P344+P350</f>
        <v>0</v>
      </c>
      <c r="Q139" s="185"/>
      <c r="R139" s="186">
        <f>R140+R218+R230+R235+R309+R344+R350</f>
        <v>72.186430580000007</v>
      </c>
      <c r="S139" s="185"/>
      <c r="T139" s="187">
        <f>T140+T218+T230+T235+T309+T344+T350</f>
        <v>47.253039999999999</v>
      </c>
      <c r="AR139" s="188" t="s">
        <v>83</v>
      </c>
      <c r="AT139" s="189" t="s">
        <v>75</v>
      </c>
      <c r="AU139" s="189" t="s">
        <v>76</v>
      </c>
      <c r="AY139" s="188" t="s">
        <v>188</v>
      </c>
      <c r="BK139" s="190">
        <f>BK140+BK218+BK230+BK235+BK309+BK344+BK350</f>
        <v>0</v>
      </c>
    </row>
    <row r="140" spans="1:65" s="12" customFormat="1" ht="22.9" customHeight="1">
      <c r="B140" s="177"/>
      <c r="C140" s="178"/>
      <c r="D140" s="179" t="s">
        <v>75</v>
      </c>
      <c r="E140" s="191" t="s">
        <v>83</v>
      </c>
      <c r="F140" s="191" t="s">
        <v>189</v>
      </c>
      <c r="G140" s="178"/>
      <c r="H140" s="178"/>
      <c r="I140" s="181"/>
      <c r="J140" s="192">
        <f>BK140</f>
        <v>0</v>
      </c>
      <c r="K140" s="178"/>
      <c r="L140" s="183"/>
      <c r="M140" s="184"/>
      <c r="N140" s="185"/>
      <c r="O140" s="185"/>
      <c r="P140" s="186">
        <f>SUM(P141:P217)</f>
        <v>0</v>
      </c>
      <c r="Q140" s="185"/>
      <c r="R140" s="186">
        <f>SUM(R141:R217)</f>
        <v>0</v>
      </c>
      <c r="S140" s="185"/>
      <c r="T140" s="187">
        <f>SUM(T141:T217)</f>
        <v>28.660164999999999</v>
      </c>
      <c r="AR140" s="188" t="s">
        <v>83</v>
      </c>
      <c r="AT140" s="189" t="s">
        <v>75</v>
      </c>
      <c r="AU140" s="189" t="s">
        <v>83</v>
      </c>
      <c r="AY140" s="188" t="s">
        <v>188</v>
      </c>
      <c r="BK140" s="190">
        <f>SUM(BK141:BK217)</f>
        <v>0</v>
      </c>
    </row>
    <row r="141" spans="1:65" s="2" customFormat="1" ht="24.2" customHeight="1">
      <c r="A141" s="34"/>
      <c r="B141" s="35"/>
      <c r="C141" s="193" t="s">
        <v>83</v>
      </c>
      <c r="D141" s="193" t="s">
        <v>190</v>
      </c>
      <c r="E141" s="194" t="s">
        <v>191</v>
      </c>
      <c r="F141" s="195" t="s">
        <v>192</v>
      </c>
      <c r="G141" s="196" t="s">
        <v>193</v>
      </c>
      <c r="H141" s="197">
        <v>37</v>
      </c>
      <c r="I141" s="198"/>
      <c r="J141" s="199">
        <f>ROUND(I141*H141,2)</f>
        <v>0</v>
      </c>
      <c r="K141" s="200"/>
      <c r="L141" s="39"/>
      <c r="M141" s="201" t="s">
        <v>1</v>
      </c>
      <c r="N141" s="202" t="s">
        <v>41</v>
      </c>
      <c r="O141" s="71"/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5" t="s">
        <v>194</v>
      </c>
      <c r="AT141" s="205" t="s">
        <v>190</v>
      </c>
      <c r="AU141" s="205" t="s">
        <v>85</v>
      </c>
      <c r="AY141" s="17" t="s">
        <v>188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7" t="s">
        <v>83</v>
      </c>
      <c r="BK141" s="206">
        <f>ROUND(I141*H141,2)</f>
        <v>0</v>
      </c>
      <c r="BL141" s="17" t="s">
        <v>194</v>
      </c>
      <c r="BM141" s="205" t="s">
        <v>195</v>
      </c>
    </row>
    <row r="142" spans="1:65" s="13" customFormat="1" ht="11.25">
      <c r="B142" s="207"/>
      <c r="C142" s="208"/>
      <c r="D142" s="209" t="s">
        <v>196</v>
      </c>
      <c r="E142" s="210" t="s">
        <v>1</v>
      </c>
      <c r="F142" s="211" t="s">
        <v>197</v>
      </c>
      <c r="G142" s="208"/>
      <c r="H142" s="212">
        <v>8</v>
      </c>
      <c r="I142" s="213"/>
      <c r="J142" s="208"/>
      <c r="K142" s="208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196</v>
      </c>
      <c r="AU142" s="218" t="s">
        <v>85</v>
      </c>
      <c r="AV142" s="13" t="s">
        <v>85</v>
      </c>
      <c r="AW142" s="13" t="s">
        <v>32</v>
      </c>
      <c r="AX142" s="13" t="s">
        <v>76</v>
      </c>
      <c r="AY142" s="218" t="s">
        <v>188</v>
      </c>
    </row>
    <row r="143" spans="1:65" s="13" customFormat="1" ht="11.25">
      <c r="B143" s="207"/>
      <c r="C143" s="208"/>
      <c r="D143" s="209" t="s">
        <v>196</v>
      </c>
      <c r="E143" s="210" t="s">
        <v>1</v>
      </c>
      <c r="F143" s="211" t="s">
        <v>198</v>
      </c>
      <c r="G143" s="208"/>
      <c r="H143" s="212">
        <v>8</v>
      </c>
      <c r="I143" s="213"/>
      <c r="J143" s="208"/>
      <c r="K143" s="208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196</v>
      </c>
      <c r="AU143" s="218" t="s">
        <v>85</v>
      </c>
      <c r="AV143" s="13" t="s">
        <v>85</v>
      </c>
      <c r="AW143" s="13" t="s">
        <v>32</v>
      </c>
      <c r="AX143" s="13" t="s">
        <v>76</v>
      </c>
      <c r="AY143" s="218" t="s">
        <v>188</v>
      </c>
    </row>
    <row r="144" spans="1:65" s="13" customFormat="1" ht="11.25">
      <c r="B144" s="207"/>
      <c r="C144" s="208"/>
      <c r="D144" s="209" t="s">
        <v>196</v>
      </c>
      <c r="E144" s="210" t="s">
        <v>1</v>
      </c>
      <c r="F144" s="211" t="s">
        <v>199</v>
      </c>
      <c r="G144" s="208"/>
      <c r="H144" s="212">
        <v>20</v>
      </c>
      <c r="I144" s="213"/>
      <c r="J144" s="208"/>
      <c r="K144" s="208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196</v>
      </c>
      <c r="AU144" s="218" t="s">
        <v>85</v>
      </c>
      <c r="AV144" s="13" t="s">
        <v>85</v>
      </c>
      <c r="AW144" s="13" t="s">
        <v>32</v>
      </c>
      <c r="AX144" s="13" t="s">
        <v>76</v>
      </c>
      <c r="AY144" s="218" t="s">
        <v>188</v>
      </c>
    </row>
    <row r="145" spans="1:65" s="13" customFormat="1" ht="11.25">
      <c r="B145" s="207"/>
      <c r="C145" s="208"/>
      <c r="D145" s="209" t="s">
        <v>196</v>
      </c>
      <c r="E145" s="210" t="s">
        <v>1</v>
      </c>
      <c r="F145" s="211" t="s">
        <v>83</v>
      </c>
      <c r="G145" s="208"/>
      <c r="H145" s="212">
        <v>1</v>
      </c>
      <c r="I145" s="213"/>
      <c r="J145" s="208"/>
      <c r="K145" s="208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196</v>
      </c>
      <c r="AU145" s="218" t="s">
        <v>85</v>
      </c>
      <c r="AV145" s="13" t="s">
        <v>85</v>
      </c>
      <c r="AW145" s="13" t="s">
        <v>32</v>
      </c>
      <c r="AX145" s="13" t="s">
        <v>76</v>
      </c>
      <c r="AY145" s="218" t="s">
        <v>188</v>
      </c>
    </row>
    <row r="146" spans="1:65" s="14" customFormat="1" ht="11.25">
      <c r="B146" s="219"/>
      <c r="C146" s="220"/>
      <c r="D146" s="209" t="s">
        <v>196</v>
      </c>
      <c r="E146" s="221" t="s">
        <v>1</v>
      </c>
      <c r="F146" s="222" t="s">
        <v>200</v>
      </c>
      <c r="G146" s="220"/>
      <c r="H146" s="223">
        <v>37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196</v>
      </c>
      <c r="AU146" s="229" t="s">
        <v>85</v>
      </c>
      <c r="AV146" s="14" t="s">
        <v>194</v>
      </c>
      <c r="AW146" s="14" t="s">
        <v>32</v>
      </c>
      <c r="AX146" s="14" t="s">
        <v>83</v>
      </c>
      <c r="AY146" s="229" t="s">
        <v>188</v>
      </c>
    </row>
    <row r="147" spans="1:65" s="2" customFormat="1" ht="24.2" customHeight="1">
      <c r="A147" s="34"/>
      <c r="B147" s="35"/>
      <c r="C147" s="193" t="s">
        <v>85</v>
      </c>
      <c r="D147" s="193" t="s">
        <v>190</v>
      </c>
      <c r="E147" s="194" t="s">
        <v>201</v>
      </c>
      <c r="F147" s="195" t="s">
        <v>202</v>
      </c>
      <c r="G147" s="196" t="s">
        <v>203</v>
      </c>
      <c r="H147" s="197">
        <v>5</v>
      </c>
      <c r="I147" s="198"/>
      <c r="J147" s="199">
        <f t="shared" ref="J147:J152" si="0">ROUND(I147*H147,2)</f>
        <v>0</v>
      </c>
      <c r="K147" s="200"/>
      <c r="L147" s="39"/>
      <c r="M147" s="201" t="s">
        <v>1</v>
      </c>
      <c r="N147" s="202" t="s">
        <v>41</v>
      </c>
      <c r="O147" s="71"/>
      <c r="P147" s="203">
        <f t="shared" ref="P147:P152" si="1">O147*H147</f>
        <v>0</v>
      </c>
      <c r="Q147" s="203">
        <v>0</v>
      </c>
      <c r="R147" s="203">
        <f t="shared" ref="R147:R152" si="2">Q147*H147</f>
        <v>0</v>
      </c>
      <c r="S147" s="203">
        <v>0</v>
      </c>
      <c r="T147" s="204">
        <f t="shared" ref="T147:T152" si="3"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5" t="s">
        <v>194</v>
      </c>
      <c r="AT147" s="205" t="s">
        <v>190</v>
      </c>
      <c r="AU147" s="205" t="s">
        <v>85</v>
      </c>
      <c r="AY147" s="17" t="s">
        <v>188</v>
      </c>
      <c r="BE147" s="206">
        <f t="shared" ref="BE147:BE152" si="4">IF(N147="základní",J147,0)</f>
        <v>0</v>
      </c>
      <c r="BF147" s="206">
        <f t="shared" ref="BF147:BF152" si="5">IF(N147="snížená",J147,0)</f>
        <v>0</v>
      </c>
      <c r="BG147" s="206">
        <f t="shared" ref="BG147:BG152" si="6">IF(N147="zákl. přenesená",J147,0)</f>
        <v>0</v>
      </c>
      <c r="BH147" s="206">
        <f t="shared" ref="BH147:BH152" si="7">IF(N147="sníž. přenesená",J147,0)</f>
        <v>0</v>
      </c>
      <c r="BI147" s="206">
        <f t="shared" ref="BI147:BI152" si="8">IF(N147="nulová",J147,0)</f>
        <v>0</v>
      </c>
      <c r="BJ147" s="17" t="s">
        <v>83</v>
      </c>
      <c r="BK147" s="206">
        <f t="shared" ref="BK147:BK152" si="9">ROUND(I147*H147,2)</f>
        <v>0</v>
      </c>
      <c r="BL147" s="17" t="s">
        <v>194</v>
      </c>
      <c r="BM147" s="205" t="s">
        <v>204</v>
      </c>
    </row>
    <row r="148" spans="1:65" s="2" customFormat="1" ht="24.2" customHeight="1">
      <c r="A148" s="34"/>
      <c r="B148" s="35"/>
      <c r="C148" s="193" t="s">
        <v>205</v>
      </c>
      <c r="D148" s="193" t="s">
        <v>190</v>
      </c>
      <c r="E148" s="194" t="s">
        <v>206</v>
      </c>
      <c r="F148" s="195" t="s">
        <v>207</v>
      </c>
      <c r="G148" s="196" t="s">
        <v>203</v>
      </c>
      <c r="H148" s="197">
        <v>1</v>
      </c>
      <c r="I148" s="198"/>
      <c r="J148" s="199">
        <f t="shared" si="0"/>
        <v>0</v>
      </c>
      <c r="K148" s="200"/>
      <c r="L148" s="39"/>
      <c r="M148" s="201" t="s">
        <v>1</v>
      </c>
      <c r="N148" s="202" t="s">
        <v>41</v>
      </c>
      <c r="O148" s="71"/>
      <c r="P148" s="203">
        <f t="shared" si="1"/>
        <v>0</v>
      </c>
      <c r="Q148" s="203">
        <v>0</v>
      </c>
      <c r="R148" s="203">
        <f t="shared" si="2"/>
        <v>0</v>
      </c>
      <c r="S148" s="203">
        <v>0</v>
      </c>
      <c r="T148" s="204">
        <f t="shared" si="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5" t="s">
        <v>194</v>
      </c>
      <c r="AT148" s="205" t="s">
        <v>190</v>
      </c>
      <c r="AU148" s="205" t="s">
        <v>85</v>
      </c>
      <c r="AY148" s="17" t="s">
        <v>188</v>
      </c>
      <c r="BE148" s="206">
        <f t="shared" si="4"/>
        <v>0</v>
      </c>
      <c r="BF148" s="206">
        <f t="shared" si="5"/>
        <v>0</v>
      </c>
      <c r="BG148" s="206">
        <f t="shared" si="6"/>
        <v>0</v>
      </c>
      <c r="BH148" s="206">
        <f t="shared" si="7"/>
        <v>0</v>
      </c>
      <c r="BI148" s="206">
        <f t="shared" si="8"/>
        <v>0</v>
      </c>
      <c r="BJ148" s="17" t="s">
        <v>83</v>
      </c>
      <c r="BK148" s="206">
        <f t="shared" si="9"/>
        <v>0</v>
      </c>
      <c r="BL148" s="17" t="s">
        <v>194</v>
      </c>
      <c r="BM148" s="205" t="s">
        <v>208</v>
      </c>
    </row>
    <row r="149" spans="1:65" s="2" customFormat="1" ht="24.2" customHeight="1">
      <c r="A149" s="34"/>
      <c r="B149" s="35"/>
      <c r="C149" s="193" t="s">
        <v>194</v>
      </c>
      <c r="D149" s="193" t="s">
        <v>190</v>
      </c>
      <c r="E149" s="194" t="s">
        <v>209</v>
      </c>
      <c r="F149" s="195" t="s">
        <v>210</v>
      </c>
      <c r="G149" s="196" t="s">
        <v>203</v>
      </c>
      <c r="H149" s="197">
        <v>3</v>
      </c>
      <c r="I149" s="198"/>
      <c r="J149" s="199">
        <f t="shared" si="0"/>
        <v>0</v>
      </c>
      <c r="K149" s="200"/>
      <c r="L149" s="39"/>
      <c r="M149" s="201" t="s">
        <v>1</v>
      </c>
      <c r="N149" s="202" t="s">
        <v>41</v>
      </c>
      <c r="O149" s="71"/>
      <c r="P149" s="203">
        <f t="shared" si="1"/>
        <v>0</v>
      </c>
      <c r="Q149" s="203">
        <v>0</v>
      </c>
      <c r="R149" s="203">
        <f t="shared" si="2"/>
        <v>0</v>
      </c>
      <c r="S149" s="203">
        <v>0</v>
      </c>
      <c r="T149" s="204">
        <f t="shared" si="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5" t="s">
        <v>194</v>
      </c>
      <c r="AT149" s="205" t="s">
        <v>190</v>
      </c>
      <c r="AU149" s="205" t="s">
        <v>85</v>
      </c>
      <c r="AY149" s="17" t="s">
        <v>188</v>
      </c>
      <c r="BE149" s="206">
        <f t="shared" si="4"/>
        <v>0</v>
      </c>
      <c r="BF149" s="206">
        <f t="shared" si="5"/>
        <v>0</v>
      </c>
      <c r="BG149" s="206">
        <f t="shared" si="6"/>
        <v>0</v>
      </c>
      <c r="BH149" s="206">
        <f t="shared" si="7"/>
        <v>0</v>
      </c>
      <c r="BI149" s="206">
        <f t="shared" si="8"/>
        <v>0</v>
      </c>
      <c r="BJ149" s="17" t="s">
        <v>83</v>
      </c>
      <c r="BK149" s="206">
        <f t="shared" si="9"/>
        <v>0</v>
      </c>
      <c r="BL149" s="17" t="s">
        <v>194</v>
      </c>
      <c r="BM149" s="205" t="s">
        <v>211</v>
      </c>
    </row>
    <row r="150" spans="1:65" s="2" customFormat="1" ht="24.2" customHeight="1">
      <c r="A150" s="34"/>
      <c r="B150" s="35"/>
      <c r="C150" s="193" t="s">
        <v>212</v>
      </c>
      <c r="D150" s="193" t="s">
        <v>190</v>
      </c>
      <c r="E150" s="194" t="s">
        <v>213</v>
      </c>
      <c r="F150" s="195" t="s">
        <v>214</v>
      </c>
      <c r="G150" s="196" t="s">
        <v>203</v>
      </c>
      <c r="H150" s="197">
        <v>1</v>
      </c>
      <c r="I150" s="198"/>
      <c r="J150" s="199">
        <f t="shared" si="0"/>
        <v>0</v>
      </c>
      <c r="K150" s="200"/>
      <c r="L150" s="39"/>
      <c r="M150" s="201" t="s">
        <v>1</v>
      </c>
      <c r="N150" s="202" t="s">
        <v>41</v>
      </c>
      <c r="O150" s="71"/>
      <c r="P150" s="203">
        <f t="shared" si="1"/>
        <v>0</v>
      </c>
      <c r="Q150" s="203">
        <v>0</v>
      </c>
      <c r="R150" s="203">
        <f t="shared" si="2"/>
        <v>0</v>
      </c>
      <c r="S150" s="203">
        <v>0</v>
      </c>
      <c r="T150" s="204">
        <f t="shared" si="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5" t="s">
        <v>194</v>
      </c>
      <c r="AT150" s="205" t="s">
        <v>190</v>
      </c>
      <c r="AU150" s="205" t="s">
        <v>85</v>
      </c>
      <c r="AY150" s="17" t="s">
        <v>188</v>
      </c>
      <c r="BE150" s="206">
        <f t="shared" si="4"/>
        <v>0</v>
      </c>
      <c r="BF150" s="206">
        <f t="shared" si="5"/>
        <v>0</v>
      </c>
      <c r="BG150" s="206">
        <f t="shared" si="6"/>
        <v>0</v>
      </c>
      <c r="BH150" s="206">
        <f t="shared" si="7"/>
        <v>0</v>
      </c>
      <c r="BI150" s="206">
        <f t="shared" si="8"/>
        <v>0</v>
      </c>
      <c r="BJ150" s="17" t="s">
        <v>83</v>
      </c>
      <c r="BK150" s="206">
        <f t="shared" si="9"/>
        <v>0</v>
      </c>
      <c r="BL150" s="17" t="s">
        <v>194</v>
      </c>
      <c r="BM150" s="205" t="s">
        <v>215</v>
      </c>
    </row>
    <row r="151" spans="1:65" s="2" customFormat="1" ht="24.2" customHeight="1">
      <c r="A151" s="34"/>
      <c r="B151" s="35"/>
      <c r="C151" s="193" t="s">
        <v>216</v>
      </c>
      <c r="D151" s="193" t="s">
        <v>190</v>
      </c>
      <c r="E151" s="194" t="s">
        <v>217</v>
      </c>
      <c r="F151" s="195" t="s">
        <v>218</v>
      </c>
      <c r="G151" s="196" t="s">
        <v>203</v>
      </c>
      <c r="H151" s="197">
        <v>1</v>
      </c>
      <c r="I151" s="198"/>
      <c r="J151" s="199">
        <f t="shared" si="0"/>
        <v>0</v>
      </c>
      <c r="K151" s="200"/>
      <c r="L151" s="39"/>
      <c r="M151" s="201" t="s">
        <v>1</v>
      </c>
      <c r="N151" s="202" t="s">
        <v>41</v>
      </c>
      <c r="O151" s="71"/>
      <c r="P151" s="203">
        <f t="shared" si="1"/>
        <v>0</v>
      </c>
      <c r="Q151" s="203">
        <v>0</v>
      </c>
      <c r="R151" s="203">
        <f t="shared" si="2"/>
        <v>0</v>
      </c>
      <c r="S151" s="203">
        <v>0</v>
      </c>
      <c r="T151" s="204">
        <f t="shared" si="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5" t="s">
        <v>194</v>
      </c>
      <c r="AT151" s="205" t="s">
        <v>190</v>
      </c>
      <c r="AU151" s="205" t="s">
        <v>85</v>
      </c>
      <c r="AY151" s="17" t="s">
        <v>188</v>
      </c>
      <c r="BE151" s="206">
        <f t="shared" si="4"/>
        <v>0</v>
      </c>
      <c r="BF151" s="206">
        <f t="shared" si="5"/>
        <v>0</v>
      </c>
      <c r="BG151" s="206">
        <f t="shared" si="6"/>
        <v>0</v>
      </c>
      <c r="BH151" s="206">
        <f t="shared" si="7"/>
        <v>0</v>
      </c>
      <c r="BI151" s="206">
        <f t="shared" si="8"/>
        <v>0</v>
      </c>
      <c r="BJ151" s="17" t="s">
        <v>83</v>
      </c>
      <c r="BK151" s="206">
        <f t="shared" si="9"/>
        <v>0</v>
      </c>
      <c r="BL151" s="17" t="s">
        <v>194</v>
      </c>
      <c r="BM151" s="205" t="s">
        <v>219</v>
      </c>
    </row>
    <row r="152" spans="1:65" s="2" customFormat="1" ht="14.45" customHeight="1">
      <c r="A152" s="34"/>
      <c r="B152" s="35"/>
      <c r="C152" s="193" t="s">
        <v>220</v>
      </c>
      <c r="D152" s="193" t="s">
        <v>190</v>
      </c>
      <c r="E152" s="194" t="s">
        <v>221</v>
      </c>
      <c r="F152" s="195" t="s">
        <v>222</v>
      </c>
      <c r="G152" s="196" t="s">
        <v>203</v>
      </c>
      <c r="H152" s="197">
        <v>8</v>
      </c>
      <c r="I152" s="198"/>
      <c r="J152" s="199">
        <f t="shared" si="0"/>
        <v>0</v>
      </c>
      <c r="K152" s="200"/>
      <c r="L152" s="39"/>
      <c r="M152" s="201" t="s">
        <v>1</v>
      </c>
      <c r="N152" s="202" t="s">
        <v>41</v>
      </c>
      <c r="O152" s="71"/>
      <c r="P152" s="203">
        <f t="shared" si="1"/>
        <v>0</v>
      </c>
      <c r="Q152" s="203">
        <v>0</v>
      </c>
      <c r="R152" s="203">
        <f t="shared" si="2"/>
        <v>0</v>
      </c>
      <c r="S152" s="203">
        <v>0</v>
      </c>
      <c r="T152" s="204">
        <f t="shared" si="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5" t="s">
        <v>194</v>
      </c>
      <c r="AT152" s="205" t="s">
        <v>190</v>
      </c>
      <c r="AU152" s="205" t="s">
        <v>85</v>
      </c>
      <c r="AY152" s="17" t="s">
        <v>188</v>
      </c>
      <c r="BE152" s="206">
        <f t="shared" si="4"/>
        <v>0</v>
      </c>
      <c r="BF152" s="206">
        <f t="shared" si="5"/>
        <v>0</v>
      </c>
      <c r="BG152" s="206">
        <f t="shared" si="6"/>
        <v>0</v>
      </c>
      <c r="BH152" s="206">
        <f t="shared" si="7"/>
        <v>0</v>
      </c>
      <c r="BI152" s="206">
        <f t="shared" si="8"/>
        <v>0</v>
      </c>
      <c r="BJ152" s="17" t="s">
        <v>83</v>
      </c>
      <c r="BK152" s="206">
        <f t="shared" si="9"/>
        <v>0</v>
      </c>
      <c r="BL152" s="17" t="s">
        <v>194</v>
      </c>
      <c r="BM152" s="205" t="s">
        <v>223</v>
      </c>
    </row>
    <row r="153" spans="1:65" s="13" customFormat="1" ht="11.25">
      <c r="B153" s="207"/>
      <c r="C153" s="208"/>
      <c r="D153" s="209" t="s">
        <v>196</v>
      </c>
      <c r="E153" s="210" t="s">
        <v>1</v>
      </c>
      <c r="F153" s="211" t="s">
        <v>224</v>
      </c>
      <c r="G153" s="208"/>
      <c r="H153" s="212">
        <v>8</v>
      </c>
      <c r="I153" s="213"/>
      <c r="J153" s="208"/>
      <c r="K153" s="208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196</v>
      </c>
      <c r="AU153" s="218" t="s">
        <v>85</v>
      </c>
      <c r="AV153" s="13" t="s">
        <v>85</v>
      </c>
      <c r="AW153" s="13" t="s">
        <v>32</v>
      </c>
      <c r="AX153" s="13" t="s">
        <v>83</v>
      </c>
      <c r="AY153" s="218" t="s">
        <v>188</v>
      </c>
    </row>
    <row r="154" spans="1:65" s="2" customFormat="1" ht="14.45" customHeight="1">
      <c r="A154" s="34"/>
      <c r="B154" s="35"/>
      <c r="C154" s="193" t="s">
        <v>225</v>
      </c>
      <c r="D154" s="193" t="s">
        <v>190</v>
      </c>
      <c r="E154" s="194" t="s">
        <v>226</v>
      </c>
      <c r="F154" s="195" t="s">
        <v>227</v>
      </c>
      <c r="G154" s="196" t="s">
        <v>203</v>
      </c>
      <c r="H154" s="197">
        <v>2</v>
      </c>
      <c r="I154" s="198"/>
      <c r="J154" s="199">
        <f>ROUND(I154*H154,2)</f>
        <v>0</v>
      </c>
      <c r="K154" s="200"/>
      <c r="L154" s="39"/>
      <c r="M154" s="201" t="s">
        <v>1</v>
      </c>
      <c r="N154" s="202" t="s">
        <v>41</v>
      </c>
      <c r="O154" s="71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5" t="s">
        <v>194</v>
      </c>
      <c r="AT154" s="205" t="s">
        <v>190</v>
      </c>
      <c r="AU154" s="205" t="s">
        <v>85</v>
      </c>
      <c r="AY154" s="17" t="s">
        <v>188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7" t="s">
        <v>83</v>
      </c>
      <c r="BK154" s="206">
        <f>ROUND(I154*H154,2)</f>
        <v>0</v>
      </c>
      <c r="BL154" s="17" t="s">
        <v>194</v>
      </c>
      <c r="BM154" s="205" t="s">
        <v>228</v>
      </c>
    </row>
    <row r="155" spans="1:65" s="13" customFormat="1" ht="11.25">
      <c r="B155" s="207"/>
      <c r="C155" s="208"/>
      <c r="D155" s="209" t="s">
        <v>196</v>
      </c>
      <c r="E155" s="210" t="s">
        <v>1</v>
      </c>
      <c r="F155" s="211" t="s">
        <v>229</v>
      </c>
      <c r="G155" s="208"/>
      <c r="H155" s="212">
        <v>2</v>
      </c>
      <c r="I155" s="213"/>
      <c r="J155" s="208"/>
      <c r="K155" s="208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196</v>
      </c>
      <c r="AU155" s="218" t="s">
        <v>85</v>
      </c>
      <c r="AV155" s="13" t="s">
        <v>85</v>
      </c>
      <c r="AW155" s="13" t="s">
        <v>32</v>
      </c>
      <c r="AX155" s="13" t="s">
        <v>83</v>
      </c>
      <c r="AY155" s="218" t="s">
        <v>188</v>
      </c>
    </row>
    <row r="156" spans="1:65" s="2" customFormat="1" ht="24.2" customHeight="1">
      <c r="A156" s="34"/>
      <c r="B156" s="35"/>
      <c r="C156" s="193" t="s">
        <v>230</v>
      </c>
      <c r="D156" s="193" t="s">
        <v>190</v>
      </c>
      <c r="E156" s="194" t="s">
        <v>231</v>
      </c>
      <c r="F156" s="195" t="s">
        <v>232</v>
      </c>
      <c r="G156" s="196" t="s">
        <v>193</v>
      </c>
      <c r="H156" s="197">
        <v>39.302999999999997</v>
      </c>
      <c r="I156" s="198"/>
      <c r="J156" s="199">
        <f>ROUND(I156*H156,2)</f>
        <v>0</v>
      </c>
      <c r="K156" s="200"/>
      <c r="L156" s="39"/>
      <c r="M156" s="201" t="s">
        <v>1</v>
      </c>
      <c r="N156" s="202" t="s">
        <v>41</v>
      </c>
      <c r="O156" s="71"/>
      <c r="P156" s="203">
        <f>O156*H156</f>
        <v>0</v>
      </c>
      <c r="Q156" s="203">
        <v>0</v>
      </c>
      <c r="R156" s="203">
        <f>Q156*H156</f>
        <v>0</v>
      </c>
      <c r="S156" s="203">
        <v>0.255</v>
      </c>
      <c r="T156" s="204">
        <f>S156*H156</f>
        <v>10.022264999999999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5" t="s">
        <v>194</v>
      </c>
      <c r="AT156" s="205" t="s">
        <v>190</v>
      </c>
      <c r="AU156" s="205" t="s">
        <v>85</v>
      </c>
      <c r="AY156" s="17" t="s">
        <v>188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7" t="s">
        <v>83</v>
      </c>
      <c r="BK156" s="206">
        <f>ROUND(I156*H156,2)</f>
        <v>0</v>
      </c>
      <c r="BL156" s="17" t="s">
        <v>194</v>
      </c>
      <c r="BM156" s="205" t="s">
        <v>233</v>
      </c>
    </row>
    <row r="157" spans="1:65" s="15" customFormat="1" ht="11.25">
      <c r="B157" s="230"/>
      <c r="C157" s="231"/>
      <c r="D157" s="209" t="s">
        <v>196</v>
      </c>
      <c r="E157" s="232" t="s">
        <v>1</v>
      </c>
      <c r="F157" s="233" t="s">
        <v>234</v>
      </c>
      <c r="G157" s="231"/>
      <c r="H157" s="232" t="s">
        <v>1</v>
      </c>
      <c r="I157" s="234"/>
      <c r="J157" s="231"/>
      <c r="K157" s="231"/>
      <c r="L157" s="235"/>
      <c r="M157" s="236"/>
      <c r="N157" s="237"/>
      <c r="O157" s="237"/>
      <c r="P157" s="237"/>
      <c r="Q157" s="237"/>
      <c r="R157" s="237"/>
      <c r="S157" s="237"/>
      <c r="T157" s="238"/>
      <c r="AT157" s="239" t="s">
        <v>196</v>
      </c>
      <c r="AU157" s="239" t="s">
        <v>85</v>
      </c>
      <c r="AV157" s="15" t="s">
        <v>83</v>
      </c>
      <c r="AW157" s="15" t="s">
        <v>32</v>
      </c>
      <c r="AX157" s="15" t="s">
        <v>76</v>
      </c>
      <c r="AY157" s="239" t="s">
        <v>188</v>
      </c>
    </row>
    <row r="158" spans="1:65" s="13" customFormat="1" ht="11.25">
      <c r="B158" s="207"/>
      <c r="C158" s="208"/>
      <c r="D158" s="209" t="s">
        <v>196</v>
      </c>
      <c r="E158" s="210" t="s">
        <v>1</v>
      </c>
      <c r="F158" s="211" t="s">
        <v>235</v>
      </c>
      <c r="G158" s="208"/>
      <c r="H158" s="212">
        <v>39.302999999999997</v>
      </c>
      <c r="I158" s="213"/>
      <c r="J158" s="208"/>
      <c r="K158" s="208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196</v>
      </c>
      <c r="AU158" s="218" t="s">
        <v>85</v>
      </c>
      <c r="AV158" s="13" t="s">
        <v>85</v>
      </c>
      <c r="AW158" s="13" t="s">
        <v>32</v>
      </c>
      <c r="AX158" s="13" t="s">
        <v>83</v>
      </c>
      <c r="AY158" s="218" t="s">
        <v>188</v>
      </c>
    </row>
    <row r="159" spans="1:65" s="2" customFormat="1" ht="24.2" customHeight="1">
      <c r="A159" s="34"/>
      <c r="B159" s="35"/>
      <c r="C159" s="193" t="s">
        <v>236</v>
      </c>
      <c r="D159" s="193" t="s">
        <v>190</v>
      </c>
      <c r="E159" s="194" t="s">
        <v>237</v>
      </c>
      <c r="F159" s="195" t="s">
        <v>238</v>
      </c>
      <c r="G159" s="196" t="s">
        <v>193</v>
      </c>
      <c r="H159" s="197">
        <v>39.302999999999997</v>
      </c>
      <c r="I159" s="198"/>
      <c r="J159" s="199">
        <f>ROUND(I159*H159,2)</f>
        <v>0</v>
      </c>
      <c r="K159" s="200"/>
      <c r="L159" s="39"/>
      <c r="M159" s="201" t="s">
        <v>1</v>
      </c>
      <c r="N159" s="202" t="s">
        <v>41</v>
      </c>
      <c r="O159" s="71"/>
      <c r="P159" s="203">
        <f>O159*H159</f>
        <v>0</v>
      </c>
      <c r="Q159" s="203">
        <v>0</v>
      </c>
      <c r="R159" s="203">
        <f>Q159*H159</f>
        <v>0</v>
      </c>
      <c r="S159" s="203">
        <v>0.3</v>
      </c>
      <c r="T159" s="204">
        <f>S159*H159</f>
        <v>11.790899999999999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5" t="s">
        <v>194</v>
      </c>
      <c r="AT159" s="205" t="s">
        <v>190</v>
      </c>
      <c r="AU159" s="205" t="s">
        <v>85</v>
      </c>
      <c r="AY159" s="17" t="s">
        <v>188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7" t="s">
        <v>83</v>
      </c>
      <c r="BK159" s="206">
        <f>ROUND(I159*H159,2)</f>
        <v>0</v>
      </c>
      <c r="BL159" s="17" t="s">
        <v>194</v>
      </c>
      <c r="BM159" s="205" t="s">
        <v>239</v>
      </c>
    </row>
    <row r="160" spans="1:65" s="15" customFormat="1" ht="11.25">
      <c r="B160" s="230"/>
      <c r="C160" s="231"/>
      <c r="D160" s="209" t="s">
        <v>196</v>
      </c>
      <c r="E160" s="232" t="s">
        <v>1</v>
      </c>
      <c r="F160" s="233" t="s">
        <v>234</v>
      </c>
      <c r="G160" s="231"/>
      <c r="H160" s="232" t="s">
        <v>1</v>
      </c>
      <c r="I160" s="234"/>
      <c r="J160" s="231"/>
      <c r="K160" s="231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196</v>
      </c>
      <c r="AU160" s="239" t="s">
        <v>85</v>
      </c>
      <c r="AV160" s="15" t="s">
        <v>83</v>
      </c>
      <c r="AW160" s="15" t="s">
        <v>32</v>
      </c>
      <c r="AX160" s="15" t="s">
        <v>76</v>
      </c>
      <c r="AY160" s="239" t="s">
        <v>188</v>
      </c>
    </row>
    <row r="161" spans="1:65" s="13" customFormat="1" ht="11.25">
      <c r="B161" s="207"/>
      <c r="C161" s="208"/>
      <c r="D161" s="209" t="s">
        <v>196</v>
      </c>
      <c r="E161" s="210" t="s">
        <v>1</v>
      </c>
      <c r="F161" s="211" t="s">
        <v>235</v>
      </c>
      <c r="G161" s="208"/>
      <c r="H161" s="212">
        <v>39.302999999999997</v>
      </c>
      <c r="I161" s="213"/>
      <c r="J161" s="208"/>
      <c r="K161" s="208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196</v>
      </c>
      <c r="AU161" s="218" t="s">
        <v>85</v>
      </c>
      <c r="AV161" s="13" t="s">
        <v>85</v>
      </c>
      <c r="AW161" s="13" t="s">
        <v>32</v>
      </c>
      <c r="AX161" s="13" t="s">
        <v>83</v>
      </c>
      <c r="AY161" s="218" t="s">
        <v>188</v>
      </c>
    </row>
    <row r="162" spans="1:65" s="2" customFormat="1" ht="14.45" customHeight="1">
      <c r="A162" s="34"/>
      <c r="B162" s="35"/>
      <c r="C162" s="193" t="s">
        <v>240</v>
      </c>
      <c r="D162" s="193" t="s">
        <v>190</v>
      </c>
      <c r="E162" s="194" t="s">
        <v>241</v>
      </c>
      <c r="F162" s="195" t="s">
        <v>242</v>
      </c>
      <c r="G162" s="196" t="s">
        <v>243</v>
      </c>
      <c r="H162" s="197">
        <v>33.4</v>
      </c>
      <c r="I162" s="198"/>
      <c r="J162" s="199">
        <f>ROUND(I162*H162,2)</f>
        <v>0</v>
      </c>
      <c r="K162" s="200"/>
      <c r="L162" s="39"/>
      <c r="M162" s="201" t="s">
        <v>1</v>
      </c>
      <c r="N162" s="202" t="s">
        <v>41</v>
      </c>
      <c r="O162" s="71"/>
      <c r="P162" s="203">
        <f>O162*H162</f>
        <v>0</v>
      </c>
      <c r="Q162" s="203">
        <v>0</v>
      </c>
      <c r="R162" s="203">
        <f>Q162*H162</f>
        <v>0</v>
      </c>
      <c r="S162" s="203">
        <v>0.20499999999999999</v>
      </c>
      <c r="T162" s="204">
        <f>S162*H162</f>
        <v>6.8469999999999995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5" t="s">
        <v>194</v>
      </c>
      <c r="AT162" s="205" t="s">
        <v>190</v>
      </c>
      <c r="AU162" s="205" t="s">
        <v>85</v>
      </c>
      <c r="AY162" s="17" t="s">
        <v>188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7" t="s">
        <v>83</v>
      </c>
      <c r="BK162" s="206">
        <f>ROUND(I162*H162,2)</f>
        <v>0</v>
      </c>
      <c r="BL162" s="17" t="s">
        <v>194</v>
      </c>
      <c r="BM162" s="205" t="s">
        <v>244</v>
      </c>
    </row>
    <row r="163" spans="1:65" s="2" customFormat="1" ht="24.2" customHeight="1">
      <c r="A163" s="34"/>
      <c r="B163" s="35"/>
      <c r="C163" s="193" t="s">
        <v>245</v>
      </c>
      <c r="D163" s="193" t="s">
        <v>190</v>
      </c>
      <c r="E163" s="194" t="s">
        <v>246</v>
      </c>
      <c r="F163" s="195" t="s">
        <v>247</v>
      </c>
      <c r="G163" s="196" t="s">
        <v>248</v>
      </c>
      <c r="H163" s="197">
        <v>4.6879999999999997</v>
      </c>
      <c r="I163" s="198"/>
      <c r="J163" s="199">
        <f>ROUND(I163*H163,2)</f>
        <v>0</v>
      </c>
      <c r="K163" s="200"/>
      <c r="L163" s="39"/>
      <c r="M163" s="201" t="s">
        <v>1</v>
      </c>
      <c r="N163" s="202" t="s">
        <v>41</v>
      </c>
      <c r="O163" s="71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5" t="s">
        <v>194</v>
      </c>
      <c r="AT163" s="205" t="s">
        <v>190</v>
      </c>
      <c r="AU163" s="205" t="s">
        <v>85</v>
      </c>
      <c r="AY163" s="17" t="s">
        <v>188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7" t="s">
        <v>83</v>
      </c>
      <c r="BK163" s="206">
        <f>ROUND(I163*H163,2)</f>
        <v>0</v>
      </c>
      <c r="BL163" s="17" t="s">
        <v>194</v>
      </c>
      <c r="BM163" s="205" t="s">
        <v>249</v>
      </c>
    </row>
    <row r="164" spans="1:65" s="13" customFormat="1" ht="11.25">
      <c r="B164" s="207"/>
      <c r="C164" s="208"/>
      <c r="D164" s="209" t="s">
        <v>196</v>
      </c>
      <c r="E164" s="210" t="s">
        <v>1</v>
      </c>
      <c r="F164" s="211" t="s">
        <v>250</v>
      </c>
      <c r="G164" s="208"/>
      <c r="H164" s="212">
        <v>4.6879999999999997</v>
      </c>
      <c r="I164" s="213"/>
      <c r="J164" s="208"/>
      <c r="K164" s="208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196</v>
      </c>
      <c r="AU164" s="218" t="s">
        <v>85</v>
      </c>
      <c r="AV164" s="13" t="s">
        <v>85</v>
      </c>
      <c r="AW164" s="13" t="s">
        <v>32</v>
      </c>
      <c r="AX164" s="13" t="s">
        <v>83</v>
      </c>
      <c r="AY164" s="218" t="s">
        <v>188</v>
      </c>
    </row>
    <row r="165" spans="1:65" s="2" customFormat="1" ht="24.2" customHeight="1">
      <c r="A165" s="34"/>
      <c r="B165" s="35"/>
      <c r="C165" s="193" t="s">
        <v>251</v>
      </c>
      <c r="D165" s="193" t="s">
        <v>190</v>
      </c>
      <c r="E165" s="194" t="s">
        <v>252</v>
      </c>
      <c r="F165" s="195" t="s">
        <v>253</v>
      </c>
      <c r="G165" s="196" t="s">
        <v>248</v>
      </c>
      <c r="H165" s="197">
        <v>57.75</v>
      </c>
      <c r="I165" s="198"/>
      <c r="J165" s="199">
        <f>ROUND(I165*H165,2)</f>
        <v>0</v>
      </c>
      <c r="K165" s="200"/>
      <c r="L165" s="39"/>
      <c r="M165" s="201" t="s">
        <v>1</v>
      </c>
      <c r="N165" s="202" t="s">
        <v>41</v>
      </c>
      <c r="O165" s="71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5" t="s">
        <v>194</v>
      </c>
      <c r="AT165" s="205" t="s">
        <v>190</v>
      </c>
      <c r="AU165" s="205" t="s">
        <v>85</v>
      </c>
      <c r="AY165" s="17" t="s">
        <v>188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7" t="s">
        <v>83</v>
      </c>
      <c r="BK165" s="206">
        <f>ROUND(I165*H165,2)</f>
        <v>0</v>
      </c>
      <c r="BL165" s="17" t="s">
        <v>194</v>
      </c>
      <c r="BM165" s="205" t="s">
        <v>254</v>
      </c>
    </row>
    <row r="166" spans="1:65" s="13" customFormat="1" ht="11.25">
      <c r="B166" s="207"/>
      <c r="C166" s="208"/>
      <c r="D166" s="209" t="s">
        <v>196</v>
      </c>
      <c r="E166" s="210" t="s">
        <v>1</v>
      </c>
      <c r="F166" s="211" t="s">
        <v>255</v>
      </c>
      <c r="G166" s="208"/>
      <c r="H166" s="212">
        <v>57.75</v>
      </c>
      <c r="I166" s="213"/>
      <c r="J166" s="208"/>
      <c r="K166" s="208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196</v>
      </c>
      <c r="AU166" s="218" t="s">
        <v>85</v>
      </c>
      <c r="AV166" s="13" t="s">
        <v>85</v>
      </c>
      <c r="AW166" s="13" t="s">
        <v>32</v>
      </c>
      <c r="AX166" s="13" t="s">
        <v>83</v>
      </c>
      <c r="AY166" s="218" t="s">
        <v>188</v>
      </c>
    </row>
    <row r="167" spans="1:65" s="2" customFormat="1" ht="24.2" customHeight="1">
      <c r="A167" s="34"/>
      <c r="B167" s="35"/>
      <c r="C167" s="193" t="s">
        <v>256</v>
      </c>
      <c r="D167" s="193" t="s">
        <v>190</v>
      </c>
      <c r="E167" s="194" t="s">
        <v>257</v>
      </c>
      <c r="F167" s="195" t="s">
        <v>258</v>
      </c>
      <c r="G167" s="196" t="s">
        <v>203</v>
      </c>
      <c r="H167" s="197">
        <v>5</v>
      </c>
      <c r="I167" s="198"/>
      <c r="J167" s="199">
        <f>ROUND(I167*H167,2)</f>
        <v>0</v>
      </c>
      <c r="K167" s="200"/>
      <c r="L167" s="39"/>
      <c r="M167" s="201" t="s">
        <v>1</v>
      </c>
      <c r="N167" s="202" t="s">
        <v>41</v>
      </c>
      <c r="O167" s="71"/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5" t="s">
        <v>194</v>
      </c>
      <c r="AT167" s="205" t="s">
        <v>190</v>
      </c>
      <c r="AU167" s="205" t="s">
        <v>85</v>
      </c>
      <c r="AY167" s="17" t="s">
        <v>188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7" t="s">
        <v>83</v>
      </c>
      <c r="BK167" s="206">
        <f>ROUND(I167*H167,2)</f>
        <v>0</v>
      </c>
      <c r="BL167" s="17" t="s">
        <v>194</v>
      </c>
      <c r="BM167" s="205" t="s">
        <v>259</v>
      </c>
    </row>
    <row r="168" spans="1:65" s="2" customFormat="1" ht="24.2" customHeight="1">
      <c r="A168" s="34"/>
      <c r="B168" s="35"/>
      <c r="C168" s="193" t="s">
        <v>8</v>
      </c>
      <c r="D168" s="193" t="s">
        <v>190</v>
      </c>
      <c r="E168" s="194" t="s">
        <v>260</v>
      </c>
      <c r="F168" s="195" t="s">
        <v>261</v>
      </c>
      <c r="G168" s="196" t="s">
        <v>203</v>
      </c>
      <c r="H168" s="197">
        <v>1</v>
      </c>
      <c r="I168" s="198"/>
      <c r="J168" s="199">
        <f>ROUND(I168*H168,2)</f>
        <v>0</v>
      </c>
      <c r="K168" s="200"/>
      <c r="L168" s="39"/>
      <c r="M168" s="201" t="s">
        <v>1</v>
      </c>
      <c r="N168" s="202" t="s">
        <v>41</v>
      </c>
      <c r="O168" s="71"/>
      <c r="P168" s="203">
        <f>O168*H168</f>
        <v>0</v>
      </c>
      <c r="Q168" s="203">
        <v>0</v>
      </c>
      <c r="R168" s="203">
        <f>Q168*H168</f>
        <v>0</v>
      </c>
      <c r="S168" s="203">
        <v>0</v>
      </c>
      <c r="T168" s="204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5" t="s">
        <v>194</v>
      </c>
      <c r="AT168" s="205" t="s">
        <v>190</v>
      </c>
      <c r="AU168" s="205" t="s">
        <v>85</v>
      </c>
      <c r="AY168" s="17" t="s">
        <v>188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7" t="s">
        <v>83</v>
      </c>
      <c r="BK168" s="206">
        <f>ROUND(I168*H168,2)</f>
        <v>0</v>
      </c>
      <c r="BL168" s="17" t="s">
        <v>194</v>
      </c>
      <c r="BM168" s="205" t="s">
        <v>262</v>
      </c>
    </row>
    <row r="169" spans="1:65" s="2" customFormat="1" ht="24.2" customHeight="1">
      <c r="A169" s="34"/>
      <c r="B169" s="35"/>
      <c r="C169" s="193" t="s">
        <v>263</v>
      </c>
      <c r="D169" s="193" t="s">
        <v>190</v>
      </c>
      <c r="E169" s="194" t="s">
        <v>264</v>
      </c>
      <c r="F169" s="195" t="s">
        <v>265</v>
      </c>
      <c r="G169" s="196" t="s">
        <v>203</v>
      </c>
      <c r="H169" s="197">
        <v>4</v>
      </c>
      <c r="I169" s="198"/>
      <c r="J169" s="199">
        <f>ROUND(I169*H169,2)</f>
        <v>0</v>
      </c>
      <c r="K169" s="200"/>
      <c r="L169" s="39"/>
      <c r="M169" s="201" t="s">
        <v>1</v>
      </c>
      <c r="N169" s="202" t="s">
        <v>41</v>
      </c>
      <c r="O169" s="71"/>
      <c r="P169" s="203">
        <f>O169*H169</f>
        <v>0</v>
      </c>
      <c r="Q169" s="203">
        <v>0</v>
      </c>
      <c r="R169" s="203">
        <f>Q169*H169</f>
        <v>0</v>
      </c>
      <c r="S169" s="203">
        <v>0</v>
      </c>
      <c r="T169" s="204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5" t="s">
        <v>194</v>
      </c>
      <c r="AT169" s="205" t="s">
        <v>190</v>
      </c>
      <c r="AU169" s="205" t="s">
        <v>85</v>
      </c>
      <c r="AY169" s="17" t="s">
        <v>188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7" t="s">
        <v>83</v>
      </c>
      <c r="BK169" s="206">
        <f>ROUND(I169*H169,2)</f>
        <v>0</v>
      </c>
      <c r="BL169" s="17" t="s">
        <v>194</v>
      </c>
      <c r="BM169" s="205" t="s">
        <v>266</v>
      </c>
    </row>
    <row r="170" spans="1:65" s="13" customFormat="1" ht="11.25">
      <c r="B170" s="207"/>
      <c r="C170" s="208"/>
      <c r="D170" s="209" t="s">
        <v>196</v>
      </c>
      <c r="E170" s="210" t="s">
        <v>1</v>
      </c>
      <c r="F170" s="211" t="s">
        <v>267</v>
      </c>
      <c r="G170" s="208"/>
      <c r="H170" s="212">
        <v>4</v>
      </c>
      <c r="I170" s="213"/>
      <c r="J170" s="208"/>
      <c r="K170" s="208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196</v>
      </c>
      <c r="AU170" s="218" t="s">
        <v>85</v>
      </c>
      <c r="AV170" s="13" t="s">
        <v>85</v>
      </c>
      <c r="AW170" s="13" t="s">
        <v>32</v>
      </c>
      <c r="AX170" s="13" t="s">
        <v>83</v>
      </c>
      <c r="AY170" s="218" t="s">
        <v>188</v>
      </c>
    </row>
    <row r="171" spans="1:65" s="2" customFormat="1" ht="24.2" customHeight="1">
      <c r="A171" s="34"/>
      <c r="B171" s="35"/>
      <c r="C171" s="193" t="s">
        <v>268</v>
      </c>
      <c r="D171" s="193" t="s">
        <v>190</v>
      </c>
      <c r="E171" s="194" t="s">
        <v>269</v>
      </c>
      <c r="F171" s="195" t="s">
        <v>270</v>
      </c>
      <c r="G171" s="196" t="s">
        <v>203</v>
      </c>
      <c r="H171" s="197">
        <v>1</v>
      </c>
      <c r="I171" s="198"/>
      <c r="J171" s="199">
        <f t="shared" ref="J171:J176" si="10">ROUND(I171*H171,2)</f>
        <v>0</v>
      </c>
      <c r="K171" s="200"/>
      <c r="L171" s="39"/>
      <c r="M171" s="201" t="s">
        <v>1</v>
      </c>
      <c r="N171" s="202" t="s">
        <v>41</v>
      </c>
      <c r="O171" s="71"/>
      <c r="P171" s="203">
        <f t="shared" ref="P171:P176" si="11">O171*H171</f>
        <v>0</v>
      </c>
      <c r="Q171" s="203">
        <v>0</v>
      </c>
      <c r="R171" s="203">
        <f t="shared" ref="R171:R176" si="12">Q171*H171</f>
        <v>0</v>
      </c>
      <c r="S171" s="203">
        <v>0</v>
      </c>
      <c r="T171" s="204">
        <f t="shared" ref="T171:T176" si="13"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5" t="s">
        <v>194</v>
      </c>
      <c r="AT171" s="205" t="s">
        <v>190</v>
      </c>
      <c r="AU171" s="205" t="s">
        <v>85</v>
      </c>
      <c r="AY171" s="17" t="s">
        <v>188</v>
      </c>
      <c r="BE171" s="206">
        <f t="shared" ref="BE171:BE176" si="14">IF(N171="základní",J171,0)</f>
        <v>0</v>
      </c>
      <c r="BF171" s="206">
        <f t="shared" ref="BF171:BF176" si="15">IF(N171="snížená",J171,0)</f>
        <v>0</v>
      </c>
      <c r="BG171" s="206">
        <f t="shared" ref="BG171:BG176" si="16">IF(N171="zákl. přenesená",J171,0)</f>
        <v>0</v>
      </c>
      <c r="BH171" s="206">
        <f t="shared" ref="BH171:BH176" si="17">IF(N171="sníž. přenesená",J171,0)</f>
        <v>0</v>
      </c>
      <c r="BI171" s="206">
        <f t="shared" ref="BI171:BI176" si="18">IF(N171="nulová",J171,0)</f>
        <v>0</v>
      </c>
      <c r="BJ171" s="17" t="s">
        <v>83</v>
      </c>
      <c r="BK171" s="206">
        <f t="shared" ref="BK171:BK176" si="19">ROUND(I171*H171,2)</f>
        <v>0</v>
      </c>
      <c r="BL171" s="17" t="s">
        <v>194</v>
      </c>
      <c r="BM171" s="205" t="s">
        <v>271</v>
      </c>
    </row>
    <row r="172" spans="1:65" s="2" customFormat="1" ht="24.2" customHeight="1">
      <c r="A172" s="34"/>
      <c r="B172" s="35"/>
      <c r="C172" s="193" t="s">
        <v>272</v>
      </c>
      <c r="D172" s="193" t="s">
        <v>190</v>
      </c>
      <c r="E172" s="194" t="s">
        <v>273</v>
      </c>
      <c r="F172" s="195" t="s">
        <v>274</v>
      </c>
      <c r="G172" s="196" t="s">
        <v>203</v>
      </c>
      <c r="H172" s="197">
        <v>5</v>
      </c>
      <c r="I172" s="198"/>
      <c r="J172" s="199">
        <f t="shared" si="10"/>
        <v>0</v>
      </c>
      <c r="K172" s="200"/>
      <c r="L172" s="39"/>
      <c r="M172" s="201" t="s">
        <v>1</v>
      </c>
      <c r="N172" s="202" t="s">
        <v>41</v>
      </c>
      <c r="O172" s="71"/>
      <c r="P172" s="203">
        <f t="shared" si="11"/>
        <v>0</v>
      </c>
      <c r="Q172" s="203">
        <v>0</v>
      </c>
      <c r="R172" s="203">
        <f t="shared" si="12"/>
        <v>0</v>
      </c>
      <c r="S172" s="203">
        <v>0</v>
      </c>
      <c r="T172" s="204">
        <f t="shared" si="1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5" t="s">
        <v>194</v>
      </c>
      <c r="AT172" s="205" t="s">
        <v>190</v>
      </c>
      <c r="AU172" s="205" t="s">
        <v>85</v>
      </c>
      <c r="AY172" s="17" t="s">
        <v>188</v>
      </c>
      <c r="BE172" s="206">
        <f t="shared" si="14"/>
        <v>0</v>
      </c>
      <c r="BF172" s="206">
        <f t="shared" si="15"/>
        <v>0</v>
      </c>
      <c r="BG172" s="206">
        <f t="shared" si="16"/>
        <v>0</v>
      </c>
      <c r="BH172" s="206">
        <f t="shared" si="17"/>
        <v>0</v>
      </c>
      <c r="BI172" s="206">
        <f t="shared" si="18"/>
        <v>0</v>
      </c>
      <c r="BJ172" s="17" t="s">
        <v>83</v>
      </c>
      <c r="BK172" s="206">
        <f t="shared" si="19"/>
        <v>0</v>
      </c>
      <c r="BL172" s="17" t="s">
        <v>194</v>
      </c>
      <c r="BM172" s="205" t="s">
        <v>275</v>
      </c>
    </row>
    <row r="173" spans="1:65" s="2" customFormat="1" ht="24.2" customHeight="1">
      <c r="A173" s="34"/>
      <c r="B173" s="35"/>
      <c r="C173" s="193" t="s">
        <v>276</v>
      </c>
      <c r="D173" s="193" t="s">
        <v>190</v>
      </c>
      <c r="E173" s="194" t="s">
        <v>277</v>
      </c>
      <c r="F173" s="195" t="s">
        <v>278</v>
      </c>
      <c r="G173" s="196" t="s">
        <v>203</v>
      </c>
      <c r="H173" s="197">
        <v>1</v>
      </c>
      <c r="I173" s="198"/>
      <c r="J173" s="199">
        <f t="shared" si="10"/>
        <v>0</v>
      </c>
      <c r="K173" s="200"/>
      <c r="L173" s="39"/>
      <c r="M173" s="201" t="s">
        <v>1</v>
      </c>
      <c r="N173" s="202" t="s">
        <v>41</v>
      </c>
      <c r="O173" s="71"/>
      <c r="P173" s="203">
        <f t="shared" si="11"/>
        <v>0</v>
      </c>
      <c r="Q173" s="203">
        <v>0</v>
      </c>
      <c r="R173" s="203">
        <f t="shared" si="12"/>
        <v>0</v>
      </c>
      <c r="S173" s="203">
        <v>0</v>
      </c>
      <c r="T173" s="204">
        <f t="shared" si="1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5" t="s">
        <v>194</v>
      </c>
      <c r="AT173" s="205" t="s">
        <v>190</v>
      </c>
      <c r="AU173" s="205" t="s">
        <v>85</v>
      </c>
      <c r="AY173" s="17" t="s">
        <v>188</v>
      </c>
      <c r="BE173" s="206">
        <f t="shared" si="14"/>
        <v>0</v>
      </c>
      <c r="BF173" s="206">
        <f t="shared" si="15"/>
        <v>0</v>
      </c>
      <c r="BG173" s="206">
        <f t="shared" si="16"/>
        <v>0</v>
      </c>
      <c r="BH173" s="206">
        <f t="shared" si="17"/>
        <v>0</v>
      </c>
      <c r="BI173" s="206">
        <f t="shared" si="18"/>
        <v>0</v>
      </c>
      <c r="BJ173" s="17" t="s">
        <v>83</v>
      </c>
      <c r="BK173" s="206">
        <f t="shared" si="19"/>
        <v>0</v>
      </c>
      <c r="BL173" s="17" t="s">
        <v>194</v>
      </c>
      <c r="BM173" s="205" t="s">
        <v>279</v>
      </c>
    </row>
    <row r="174" spans="1:65" s="2" customFormat="1" ht="24.2" customHeight="1">
      <c r="A174" s="34"/>
      <c r="B174" s="35"/>
      <c r="C174" s="193" t="s">
        <v>280</v>
      </c>
      <c r="D174" s="193" t="s">
        <v>190</v>
      </c>
      <c r="E174" s="194" t="s">
        <v>281</v>
      </c>
      <c r="F174" s="195" t="s">
        <v>282</v>
      </c>
      <c r="G174" s="196" t="s">
        <v>203</v>
      </c>
      <c r="H174" s="197">
        <v>3</v>
      </c>
      <c r="I174" s="198"/>
      <c r="J174" s="199">
        <f t="shared" si="10"/>
        <v>0</v>
      </c>
      <c r="K174" s="200"/>
      <c r="L174" s="39"/>
      <c r="M174" s="201" t="s">
        <v>1</v>
      </c>
      <c r="N174" s="202" t="s">
        <v>41</v>
      </c>
      <c r="O174" s="71"/>
      <c r="P174" s="203">
        <f t="shared" si="11"/>
        <v>0</v>
      </c>
      <c r="Q174" s="203">
        <v>0</v>
      </c>
      <c r="R174" s="203">
        <f t="shared" si="12"/>
        <v>0</v>
      </c>
      <c r="S174" s="203">
        <v>0</v>
      </c>
      <c r="T174" s="204">
        <f t="shared" si="1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5" t="s">
        <v>194</v>
      </c>
      <c r="AT174" s="205" t="s">
        <v>190</v>
      </c>
      <c r="AU174" s="205" t="s">
        <v>85</v>
      </c>
      <c r="AY174" s="17" t="s">
        <v>188</v>
      </c>
      <c r="BE174" s="206">
        <f t="shared" si="14"/>
        <v>0</v>
      </c>
      <c r="BF174" s="206">
        <f t="shared" si="15"/>
        <v>0</v>
      </c>
      <c r="BG174" s="206">
        <f t="shared" si="16"/>
        <v>0</v>
      </c>
      <c r="BH174" s="206">
        <f t="shared" si="17"/>
        <v>0</v>
      </c>
      <c r="BI174" s="206">
        <f t="shared" si="18"/>
        <v>0</v>
      </c>
      <c r="BJ174" s="17" t="s">
        <v>83</v>
      </c>
      <c r="BK174" s="206">
        <f t="shared" si="19"/>
        <v>0</v>
      </c>
      <c r="BL174" s="17" t="s">
        <v>194</v>
      </c>
      <c r="BM174" s="205" t="s">
        <v>283</v>
      </c>
    </row>
    <row r="175" spans="1:65" s="2" customFormat="1" ht="24.2" customHeight="1">
      <c r="A175" s="34"/>
      <c r="B175" s="35"/>
      <c r="C175" s="193" t="s">
        <v>7</v>
      </c>
      <c r="D175" s="193" t="s">
        <v>190</v>
      </c>
      <c r="E175" s="194" t="s">
        <v>284</v>
      </c>
      <c r="F175" s="195" t="s">
        <v>285</v>
      </c>
      <c r="G175" s="196" t="s">
        <v>203</v>
      </c>
      <c r="H175" s="197">
        <v>1</v>
      </c>
      <c r="I175" s="198"/>
      <c r="J175" s="199">
        <f t="shared" si="10"/>
        <v>0</v>
      </c>
      <c r="K175" s="200"/>
      <c r="L175" s="39"/>
      <c r="M175" s="201" t="s">
        <v>1</v>
      </c>
      <c r="N175" s="202" t="s">
        <v>41</v>
      </c>
      <c r="O175" s="71"/>
      <c r="P175" s="203">
        <f t="shared" si="11"/>
        <v>0</v>
      </c>
      <c r="Q175" s="203">
        <v>0</v>
      </c>
      <c r="R175" s="203">
        <f t="shared" si="12"/>
        <v>0</v>
      </c>
      <c r="S175" s="203">
        <v>0</v>
      </c>
      <c r="T175" s="204">
        <f t="shared" si="1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5" t="s">
        <v>194</v>
      </c>
      <c r="AT175" s="205" t="s">
        <v>190</v>
      </c>
      <c r="AU175" s="205" t="s">
        <v>85</v>
      </c>
      <c r="AY175" s="17" t="s">
        <v>188</v>
      </c>
      <c r="BE175" s="206">
        <f t="shared" si="14"/>
        <v>0</v>
      </c>
      <c r="BF175" s="206">
        <f t="shared" si="15"/>
        <v>0</v>
      </c>
      <c r="BG175" s="206">
        <f t="shared" si="16"/>
        <v>0</v>
      </c>
      <c r="BH175" s="206">
        <f t="shared" si="17"/>
        <v>0</v>
      </c>
      <c r="BI175" s="206">
        <f t="shared" si="18"/>
        <v>0</v>
      </c>
      <c r="BJ175" s="17" t="s">
        <v>83</v>
      </c>
      <c r="BK175" s="206">
        <f t="shared" si="19"/>
        <v>0</v>
      </c>
      <c r="BL175" s="17" t="s">
        <v>194</v>
      </c>
      <c r="BM175" s="205" t="s">
        <v>286</v>
      </c>
    </row>
    <row r="176" spans="1:65" s="2" customFormat="1" ht="14.45" customHeight="1">
      <c r="A176" s="34"/>
      <c r="B176" s="35"/>
      <c r="C176" s="193" t="s">
        <v>287</v>
      </c>
      <c r="D176" s="193" t="s">
        <v>190</v>
      </c>
      <c r="E176" s="194" t="s">
        <v>288</v>
      </c>
      <c r="F176" s="195" t="s">
        <v>289</v>
      </c>
      <c r="G176" s="196" t="s">
        <v>203</v>
      </c>
      <c r="H176" s="197">
        <v>8</v>
      </c>
      <c r="I176" s="198"/>
      <c r="J176" s="199">
        <f t="shared" si="10"/>
        <v>0</v>
      </c>
      <c r="K176" s="200"/>
      <c r="L176" s="39"/>
      <c r="M176" s="201" t="s">
        <v>1</v>
      </c>
      <c r="N176" s="202" t="s">
        <v>41</v>
      </c>
      <c r="O176" s="71"/>
      <c r="P176" s="203">
        <f t="shared" si="11"/>
        <v>0</v>
      </c>
      <c r="Q176" s="203">
        <v>0</v>
      </c>
      <c r="R176" s="203">
        <f t="shared" si="12"/>
        <v>0</v>
      </c>
      <c r="S176" s="203">
        <v>0</v>
      </c>
      <c r="T176" s="204">
        <f t="shared" si="1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5" t="s">
        <v>194</v>
      </c>
      <c r="AT176" s="205" t="s">
        <v>190</v>
      </c>
      <c r="AU176" s="205" t="s">
        <v>85</v>
      </c>
      <c r="AY176" s="17" t="s">
        <v>188</v>
      </c>
      <c r="BE176" s="206">
        <f t="shared" si="14"/>
        <v>0</v>
      </c>
      <c r="BF176" s="206">
        <f t="shared" si="15"/>
        <v>0</v>
      </c>
      <c r="BG176" s="206">
        <f t="shared" si="16"/>
        <v>0</v>
      </c>
      <c r="BH176" s="206">
        <f t="shared" si="17"/>
        <v>0</v>
      </c>
      <c r="BI176" s="206">
        <f t="shared" si="18"/>
        <v>0</v>
      </c>
      <c r="BJ176" s="17" t="s">
        <v>83</v>
      </c>
      <c r="BK176" s="206">
        <f t="shared" si="19"/>
        <v>0</v>
      </c>
      <c r="BL176" s="17" t="s">
        <v>194</v>
      </c>
      <c r="BM176" s="205" t="s">
        <v>290</v>
      </c>
    </row>
    <row r="177" spans="1:65" s="13" customFormat="1" ht="11.25">
      <c r="B177" s="207"/>
      <c r="C177" s="208"/>
      <c r="D177" s="209" t="s">
        <v>196</v>
      </c>
      <c r="E177" s="210" t="s">
        <v>1</v>
      </c>
      <c r="F177" s="211" t="s">
        <v>224</v>
      </c>
      <c r="G177" s="208"/>
      <c r="H177" s="212">
        <v>8</v>
      </c>
      <c r="I177" s="213"/>
      <c r="J177" s="208"/>
      <c r="K177" s="208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196</v>
      </c>
      <c r="AU177" s="218" t="s">
        <v>85</v>
      </c>
      <c r="AV177" s="13" t="s">
        <v>85</v>
      </c>
      <c r="AW177" s="13" t="s">
        <v>32</v>
      </c>
      <c r="AX177" s="13" t="s">
        <v>83</v>
      </c>
      <c r="AY177" s="218" t="s">
        <v>188</v>
      </c>
    </row>
    <row r="178" spans="1:65" s="2" customFormat="1" ht="14.45" customHeight="1">
      <c r="A178" s="34"/>
      <c r="B178" s="35"/>
      <c r="C178" s="193" t="s">
        <v>291</v>
      </c>
      <c r="D178" s="193" t="s">
        <v>190</v>
      </c>
      <c r="E178" s="194" t="s">
        <v>292</v>
      </c>
      <c r="F178" s="195" t="s">
        <v>293</v>
      </c>
      <c r="G178" s="196" t="s">
        <v>203</v>
      </c>
      <c r="H178" s="197">
        <v>2</v>
      </c>
      <c r="I178" s="198"/>
      <c r="J178" s="199">
        <f>ROUND(I178*H178,2)</f>
        <v>0</v>
      </c>
      <c r="K178" s="200"/>
      <c r="L178" s="39"/>
      <c r="M178" s="201" t="s">
        <v>1</v>
      </c>
      <c r="N178" s="202" t="s">
        <v>41</v>
      </c>
      <c r="O178" s="71"/>
      <c r="P178" s="203">
        <f>O178*H178</f>
        <v>0</v>
      </c>
      <c r="Q178" s="203">
        <v>0</v>
      </c>
      <c r="R178" s="203">
        <f>Q178*H178</f>
        <v>0</v>
      </c>
      <c r="S178" s="203">
        <v>0</v>
      </c>
      <c r="T178" s="204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5" t="s">
        <v>194</v>
      </c>
      <c r="AT178" s="205" t="s">
        <v>190</v>
      </c>
      <c r="AU178" s="205" t="s">
        <v>85</v>
      </c>
      <c r="AY178" s="17" t="s">
        <v>188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7" t="s">
        <v>83</v>
      </c>
      <c r="BK178" s="206">
        <f>ROUND(I178*H178,2)</f>
        <v>0</v>
      </c>
      <c r="BL178" s="17" t="s">
        <v>194</v>
      </c>
      <c r="BM178" s="205" t="s">
        <v>294</v>
      </c>
    </row>
    <row r="179" spans="1:65" s="13" customFormat="1" ht="11.25">
      <c r="B179" s="207"/>
      <c r="C179" s="208"/>
      <c r="D179" s="209" t="s">
        <v>196</v>
      </c>
      <c r="E179" s="210" t="s">
        <v>1</v>
      </c>
      <c r="F179" s="211" t="s">
        <v>229</v>
      </c>
      <c r="G179" s="208"/>
      <c r="H179" s="212">
        <v>2</v>
      </c>
      <c r="I179" s="213"/>
      <c r="J179" s="208"/>
      <c r="K179" s="208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196</v>
      </c>
      <c r="AU179" s="218" t="s">
        <v>85</v>
      </c>
      <c r="AV179" s="13" t="s">
        <v>85</v>
      </c>
      <c r="AW179" s="13" t="s">
        <v>32</v>
      </c>
      <c r="AX179" s="13" t="s">
        <v>83</v>
      </c>
      <c r="AY179" s="218" t="s">
        <v>188</v>
      </c>
    </row>
    <row r="180" spans="1:65" s="2" customFormat="1" ht="24.2" customHeight="1">
      <c r="A180" s="34"/>
      <c r="B180" s="35"/>
      <c r="C180" s="193" t="s">
        <v>295</v>
      </c>
      <c r="D180" s="193" t="s">
        <v>190</v>
      </c>
      <c r="E180" s="194" t="s">
        <v>296</v>
      </c>
      <c r="F180" s="195" t="s">
        <v>297</v>
      </c>
      <c r="G180" s="196" t="s">
        <v>193</v>
      </c>
      <c r="H180" s="197">
        <v>37</v>
      </c>
      <c r="I180" s="198"/>
      <c r="J180" s="199">
        <f>ROUND(I180*H180,2)</f>
        <v>0</v>
      </c>
      <c r="K180" s="200"/>
      <c r="L180" s="39"/>
      <c r="M180" s="201" t="s">
        <v>1</v>
      </c>
      <c r="N180" s="202" t="s">
        <v>41</v>
      </c>
      <c r="O180" s="71"/>
      <c r="P180" s="203">
        <f>O180*H180</f>
        <v>0</v>
      </c>
      <c r="Q180" s="203">
        <v>0</v>
      </c>
      <c r="R180" s="203">
        <f>Q180*H180</f>
        <v>0</v>
      </c>
      <c r="S180" s="203">
        <v>0</v>
      </c>
      <c r="T180" s="204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5" t="s">
        <v>194</v>
      </c>
      <c r="AT180" s="205" t="s">
        <v>190</v>
      </c>
      <c r="AU180" s="205" t="s">
        <v>85</v>
      </c>
      <c r="AY180" s="17" t="s">
        <v>188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7" t="s">
        <v>83</v>
      </c>
      <c r="BK180" s="206">
        <f>ROUND(I180*H180,2)</f>
        <v>0</v>
      </c>
      <c r="BL180" s="17" t="s">
        <v>194</v>
      </c>
      <c r="BM180" s="205" t="s">
        <v>298</v>
      </c>
    </row>
    <row r="181" spans="1:65" s="2" customFormat="1" ht="24.2" customHeight="1">
      <c r="A181" s="34"/>
      <c r="B181" s="35"/>
      <c r="C181" s="193" t="s">
        <v>299</v>
      </c>
      <c r="D181" s="193" t="s">
        <v>190</v>
      </c>
      <c r="E181" s="194" t="s">
        <v>300</v>
      </c>
      <c r="F181" s="195" t="s">
        <v>301</v>
      </c>
      <c r="G181" s="196" t="s">
        <v>203</v>
      </c>
      <c r="H181" s="197">
        <v>45</v>
      </c>
      <c r="I181" s="198"/>
      <c r="J181" s="199">
        <f>ROUND(I181*H181,2)</f>
        <v>0</v>
      </c>
      <c r="K181" s="200"/>
      <c r="L181" s="39"/>
      <c r="M181" s="201" t="s">
        <v>1</v>
      </c>
      <c r="N181" s="202" t="s">
        <v>41</v>
      </c>
      <c r="O181" s="71"/>
      <c r="P181" s="203">
        <f>O181*H181</f>
        <v>0</v>
      </c>
      <c r="Q181" s="203">
        <v>0</v>
      </c>
      <c r="R181" s="203">
        <f>Q181*H181</f>
        <v>0</v>
      </c>
      <c r="S181" s="203">
        <v>0</v>
      </c>
      <c r="T181" s="204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5" t="s">
        <v>194</v>
      </c>
      <c r="AT181" s="205" t="s">
        <v>190</v>
      </c>
      <c r="AU181" s="205" t="s">
        <v>85</v>
      </c>
      <c r="AY181" s="17" t="s">
        <v>188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7" t="s">
        <v>83</v>
      </c>
      <c r="BK181" s="206">
        <f>ROUND(I181*H181,2)</f>
        <v>0</v>
      </c>
      <c r="BL181" s="17" t="s">
        <v>194</v>
      </c>
      <c r="BM181" s="205" t="s">
        <v>302</v>
      </c>
    </row>
    <row r="182" spans="1:65" s="13" customFormat="1" ht="11.25">
      <c r="B182" s="207"/>
      <c r="C182" s="208"/>
      <c r="D182" s="209" t="s">
        <v>196</v>
      </c>
      <c r="E182" s="208"/>
      <c r="F182" s="211" t="s">
        <v>303</v>
      </c>
      <c r="G182" s="208"/>
      <c r="H182" s="212">
        <v>45</v>
      </c>
      <c r="I182" s="213"/>
      <c r="J182" s="208"/>
      <c r="K182" s="208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196</v>
      </c>
      <c r="AU182" s="218" t="s">
        <v>85</v>
      </c>
      <c r="AV182" s="13" t="s">
        <v>85</v>
      </c>
      <c r="AW182" s="13" t="s">
        <v>4</v>
      </c>
      <c r="AX182" s="13" t="s">
        <v>83</v>
      </c>
      <c r="AY182" s="218" t="s">
        <v>188</v>
      </c>
    </row>
    <row r="183" spans="1:65" s="2" customFormat="1" ht="24.2" customHeight="1">
      <c r="A183" s="34"/>
      <c r="B183" s="35"/>
      <c r="C183" s="193" t="s">
        <v>304</v>
      </c>
      <c r="D183" s="193" t="s">
        <v>190</v>
      </c>
      <c r="E183" s="194" t="s">
        <v>305</v>
      </c>
      <c r="F183" s="195" t="s">
        <v>306</v>
      </c>
      <c r="G183" s="196" t="s">
        <v>203</v>
      </c>
      <c r="H183" s="197">
        <v>9</v>
      </c>
      <c r="I183" s="198"/>
      <c r="J183" s="199">
        <f>ROUND(I183*H183,2)</f>
        <v>0</v>
      </c>
      <c r="K183" s="200"/>
      <c r="L183" s="39"/>
      <c r="M183" s="201" t="s">
        <v>1</v>
      </c>
      <c r="N183" s="202" t="s">
        <v>41</v>
      </c>
      <c r="O183" s="71"/>
      <c r="P183" s="203">
        <f>O183*H183</f>
        <v>0</v>
      </c>
      <c r="Q183" s="203">
        <v>0</v>
      </c>
      <c r="R183" s="203">
        <f>Q183*H183</f>
        <v>0</v>
      </c>
      <c r="S183" s="203">
        <v>0</v>
      </c>
      <c r="T183" s="204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5" t="s">
        <v>194</v>
      </c>
      <c r="AT183" s="205" t="s">
        <v>190</v>
      </c>
      <c r="AU183" s="205" t="s">
        <v>85</v>
      </c>
      <c r="AY183" s="17" t="s">
        <v>188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7" t="s">
        <v>83</v>
      </c>
      <c r="BK183" s="206">
        <f>ROUND(I183*H183,2)</f>
        <v>0</v>
      </c>
      <c r="BL183" s="17" t="s">
        <v>194</v>
      </c>
      <c r="BM183" s="205" t="s">
        <v>307</v>
      </c>
    </row>
    <row r="184" spans="1:65" s="13" customFormat="1" ht="11.25">
      <c r="B184" s="207"/>
      <c r="C184" s="208"/>
      <c r="D184" s="209" t="s">
        <v>196</v>
      </c>
      <c r="E184" s="208"/>
      <c r="F184" s="211" t="s">
        <v>308</v>
      </c>
      <c r="G184" s="208"/>
      <c r="H184" s="212">
        <v>9</v>
      </c>
      <c r="I184" s="213"/>
      <c r="J184" s="208"/>
      <c r="K184" s="208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196</v>
      </c>
      <c r="AU184" s="218" t="s">
        <v>85</v>
      </c>
      <c r="AV184" s="13" t="s">
        <v>85</v>
      </c>
      <c r="AW184" s="13" t="s">
        <v>4</v>
      </c>
      <c r="AX184" s="13" t="s">
        <v>83</v>
      </c>
      <c r="AY184" s="218" t="s">
        <v>188</v>
      </c>
    </row>
    <row r="185" spans="1:65" s="2" customFormat="1" ht="24.2" customHeight="1">
      <c r="A185" s="34"/>
      <c r="B185" s="35"/>
      <c r="C185" s="193" t="s">
        <v>309</v>
      </c>
      <c r="D185" s="193" t="s">
        <v>190</v>
      </c>
      <c r="E185" s="194" t="s">
        <v>310</v>
      </c>
      <c r="F185" s="195" t="s">
        <v>311</v>
      </c>
      <c r="G185" s="196" t="s">
        <v>203</v>
      </c>
      <c r="H185" s="197">
        <v>36</v>
      </c>
      <c r="I185" s="198"/>
      <c r="J185" s="199">
        <f>ROUND(I185*H185,2)</f>
        <v>0</v>
      </c>
      <c r="K185" s="200"/>
      <c r="L185" s="39"/>
      <c r="M185" s="201" t="s">
        <v>1</v>
      </c>
      <c r="N185" s="202" t="s">
        <v>41</v>
      </c>
      <c r="O185" s="71"/>
      <c r="P185" s="203">
        <f>O185*H185</f>
        <v>0</v>
      </c>
      <c r="Q185" s="203">
        <v>0</v>
      </c>
      <c r="R185" s="203">
        <f>Q185*H185</f>
        <v>0</v>
      </c>
      <c r="S185" s="203">
        <v>0</v>
      </c>
      <c r="T185" s="204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5" t="s">
        <v>194</v>
      </c>
      <c r="AT185" s="205" t="s">
        <v>190</v>
      </c>
      <c r="AU185" s="205" t="s">
        <v>85</v>
      </c>
      <c r="AY185" s="17" t="s">
        <v>188</v>
      </c>
      <c r="BE185" s="206">
        <f>IF(N185="základní",J185,0)</f>
        <v>0</v>
      </c>
      <c r="BF185" s="206">
        <f>IF(N185="snížená",J185,0)</f>
        <v>0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17" t="s">
        <v>83</v>
      </c>
      <c r="BK185" s="206">
        <f>ROUND(I185*H185,2)</f>
        <v>0</v>
      </c>
      <c r="BL185" s="17" t="s">
        <v>194</v>
      </c>
      <c r="BM185" s="205" t="s">
        <v>312</v>
      </c>
    </row>
    <row r="186" spans="1:65" s="13" customFormat="1" ht="11.25">
      <c r="B186" s="207"/>
      <c r="C186" s="208"/>
      <c r="D186" s="209" t="s">
        <v>196</v>
      </c>
      <c r="E186" s="208"/>
      <c r="F186" s="211" t="s">
        <v>313</v>
      </c>
      <c r="G186" s="208"/>
      <c r="H186" s="212">
        <v>36</v>
      </c>
      <c r="I186" s="213"/>
      <c r="J186" s="208"/>
      <c r="K186" s="208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196</v>
      </c>
      <c r="AU186" s="218" t="s">
        <v>85</v>
      </c>
      <c r="AV186" s="13" t="s">
        <v>85</v>
      </c>
      <c r="AW186" s="13" t="s">
        <v>4</v>
      </c>
      <c r="AX186" s="13" t="s">
        <v>83</v>
      </c>
      <c r="AY186" s="218" t="s">
        <v>188</v>
      </c>
    </row>
    <row r="187" spans="1:65" s="2" customFormat="1" ht="24.2" customHeight="1">
      <c r="A187" s="34"/>
      <c r="B187" s="35"/>
      <c r="C187" s="193" t="s">
        <v>314</v>
      </c>
      <c r="D187" s="193" t="s">
        <v>190</v>
      </c>
      <c r="E187" s="194" t="s">
        <v>315</v>
      </c>
      <c r="F187" s="195" t="s">
        <v>316</v>
      </c>
      <c r="G187" s="196" t="s">
        <v>203</v>
      </c>
      <c r="H187" s="197">
        <v>9</v>
      </c>
      <c r="I187" s="198"/>
      <c r="J187" s="199">
        <f>ROUND(I187*H187,2)</f>
        <v>0</v>
      </c>
      <c r="K187" s="200"/>
      <c r="L187" s="39"/>
      <c r="M187" s="201" t="s">
        <v>1</v>
      </c>
      <c r="N187" s="202" t="s">
        <v>41</v>
      </c>
      <c r="O187" s="71"/>
      <c r="P187" s="203">
        <f>O187*H187</f>
        <v>0</v>
      </c>
      <c r="Q187" s="203">
        <v>0</v>
      </c>
      <c r="R187" s="203">
        <f>Q187*H187</f>
        <v>0</v>
      </c>
      <c r="S187" s="203">
        <v>0</v>
      </c>
      <c r="T187" s="204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5" t="s">
        <v>194</v>
      </c>
      <c r="AT187" s="205" t="s">
        <v>190</v>
      </c>
      <c r="AU187" s="205" t="s">
        <v>85</v>
      </c>
      <c r="AY187" s="17" t="s">
        <v>188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7" t="s">
        <v>83</v>
      </c>
      <c r="BK187" s="206">
        <f>ROUND(I187*H187,2)</f>
        <v>0</v>
      </c>
      <c r="BL187" s="17" t="s">
        <v>194</v>
      </c>
      <c r="BM187" s="205" t="s">
        <v>317</v>
      </c>
    </row>
    <row r="188" spans="1:65" s="13" customFormat="1" ht="11.25">
      <c r="B188" s="207"/>
      <c r="C188" s="208"/>
      <c r="D188" s="209" t="s">
        <v>196</v>
      </c>
      <c r="E188" s="208"/>
      <c r="F188" s="211" t="s">
        <v>308</v>
      </c>
      <c r="G188" s="208"/>
      <c r="H188" s="212">
        <v>9</v>
      </c>
      <c r="I188" s="213"/>
      <c r="J188" s="208"/>
      <c r="K188" s="208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196</v>
      </c>
      <c r="AU188" s="218" t="s">
        <v>85</v>
      </c>
      <c r="AV188" s="13" t="s">
        <v>85</v>
      </c>
      <c r="AW188" s="13" t="s">
        <v>4</v>
      </c>
      <c r="AX188" s="13" t="s">
        <v>83</v>
      </c>
      <c r="AY188" s="218" t="s">
        <v>188</v>
      </c>
    </row>
    <row r="189" spans="1:65" s="2" customFormat="1" ht="24.2" customHeight="1">
      <c r="A189" s="34"/>
      <c r="B189" s="35"/>
      <c r="C189" s="193" t="s">
        <v>318</v>
      </c>
      <c r="D189" s="193" t="s">
        <v>190</v>
      </c>
      <c r="E189" s="194" t="s">
        <v>319</v>
      </c>
      <c r="F189" s="195" t="s">
        <v>320</v>
      </c>
      <c r="G189" s="196" t="s">
        <v>203</v>
      </c>
      <c r="H189" s="197">
        <v>45</v>
      </c>
      <c r="I189" s="198"/>
      <c r="J189" s="199">
        <f>ROUND(I189*H189,2)</f>
        <v>0</v>
      </c>
      <c r="K189" s="200"/>
      <c r="L189" s="39"/>
      <c r="M189" s="201" t="s">
        <v>1</v>
      </c>
      <c r="N189" s="202" t="s">
        <v>41</v>
      </c>
      <c r="O189" s="71"/>
      <c r="P189" s="203">
        <f>O189*H189</f>
        <v>0</v>
      </c>
      <c r="Q189" s="203">
        <v>0</v>
      </c>
      <c r="R189" s="203">
        <f>Q189*H189</f>
        <v>0</v>
      </c>
      <c r="S189" s="203">
        <v>0</v>
      </c>
      <c r="T189" s="204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5" t="s">
        <v>194</v>
      </c>
      <c r="AT189" s="205" t="s">
        <v>190</v>
      </c>
      <c r="AU189" s="205" t="s">
        <v>85</v>
      </c>
      <c r="AY189" s="17" t="s">
        <v>188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7" t="s">
        <v>83</v>
      </c>
      <c r="BK189" s="206">
        <f>ROUND(I189*H189,2)</f>
        <v>0</v>
      </c>
      <c r="BL189" s="17" t="s">
        <v>194</v>
      </c>
      <c r="BM189" s="205" t="s">
        <v>321</v>
      </c>
    </row>
    <row r="190" spans="1:65" s="13" customFormat="1" ht="11.25">
      <c r="B190" s="207"/>
      <c r="C190" s="208"/>
      <c r="D190" s="209" t="s">
        <v>196</v>
      </c>
      <c r="E190" s="208"/>
      <c r="F190" s="211" t="s">
        <v>303</v>
      </c>
      <c r="G190" s="208"/>
      <c r="H190" s="212">
        <v>45</v>
      </c>
      <c r="I190" s="213"/>
      <c r="J190" s="208"/>
      <c r="K190" s="208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196</v>
      </c>
      <c r="AU190" s="218" t="s">
        <v>85</v>
      </c>
      <c r="AV190" s="13" t="s">
        <v>85</v>
      </c>
      <c r="AW190" s="13" t="s">
        <v>4</v>
      </c>
      <c r="AX190" s="13" t="s">
        <v>83</v>
      </c>
      <c r="AY190" s="218" t="s">
        <v>188</v>
      </c>
    </row>
    <row r="191" spans="1:65" s="2" customFormat="1" ht="24.2" customHeight="1">
      <c r="A191" s="34"/>
      <c r="B191" s="35"/>
      <c r="C191" s="193" t="s">
        <v>322</v>
      </c>
      <c r="D191" s="193" t="s">
        <v>190</v>
      </c>
      <c r="E191" s="194" t="s">
        <v>323</v>
      </c>
      <c r="F191" s="195" t="s">
        <v>324</v>
      </c>
      <c r="G191" s="196" t="s">
        <v>203</v>
      </c>
      <c r="H191" s="197">
        <v>9</v>
      </c>
      <c r="I191" s="198"/>
      <c r="J191" s="199">
        <f>ROUND(I191*H191,2)</f>
        <v>0</v>
      </c>
      <c r="K191" s="200"/>
      <c r="L191" s="39"/>
      <c r="M191" s="201" t="s">
        <v>1</v>
      </c>
      <c r="N191" s="202" t="s">
        <v>41</v>
      </c>
      <c r="O191" s="71"/>
      <c r="P191" s="203">
        <f>O191*H191</f>
        <v>0</v>
      </c>
      <c r="Q191" s="203">
        <v>0</v>
      </c>
      <c r="R191" s="203">
        <f>Q191*H191</f>
        <v>0</v>
      </c>
      <c r="S191" s="203">
        <v>0</v>
      </c>
      <c r="T191" s="204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5" t="s">
        <v>194</v>
      </c>
      <c r="AT191" s="205" t="s">
        <v>190</v>
      </c>
      <c r="AU191" s="205" t="s">
        <v>85</v>
      </c>
      <c r="AY191" s="17" t="s">
        <v>188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7" t="s">
        <v>83</v>
      </c>
      <c r="BK191" s="206">
        <f>ROUND(I191*H191,2)</f>
        <v>0</v>
      </c>
      <c r="BL191" s="17" t="s">
        <v>194</v>
      </c>
      <c r="BM191" s="205" t="s">
        <v>325</v>
      </c>
    </row>
    <row r="192" spans="1:65" s="13" customFormat="1" ht="11.25">
      <c r="B192" s="207"/>
      <c r="C192" s="208"/>
      <c r="D192" s="209" t="s">
        <v>196</v>
      </c>
      <c r="E192" s="208"/>
      <c r="F192" s="211" t="s">
        <v>308</v>
      </c>
      <c r="G192" s="208"/>
      <c r="H192" s="212">
        <v>9</v>
      </c>
      <c r="I192" s="213"/>
      <c r="J192" s="208"/>
      <c r="K192" s="208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196</v>
      </c>
      <c r="AU192" s="218" t="s">
        <v>85</v>
      </c>
      <c r="AV192" s="13" t="s">
        <v>85</v>
      </c>
      <c r="AW192" s="13" t="s">
        <v>4</v>
      </c>
      <c r="AX192" s="13" t="s">
        <v>83</v>
      </c>
      <c r="AY192" s="218" t="s">
        <v>188</v>
      </c>
    </row>
    <row r="193" spans="1:65" s="2" customFormat="1" ht="24.2" customHeight="1">
      <c r="A193" s="34"/>
      <c r="B193" s="35"/>
      <c r="C193" s="193" t="s">
        <v>326</v>
      </c>
      <c r="D193" s="193" t="s">
        <v>190</v>
      </c>
      <c r="E193" s="194" t="s">
        <v>327</v>
      </c>
      <c r="F193" s="195" t="s">
        <v>328</v>
      </c>
      <c r="G193" s="196" t="s">
        <v>203</v>
      </c>
      <c r="H193" s="197">
        <v>27</v>
      </c>
      <c r="I193" s="198"/>
      <c r="J193" s="199">
        <f>ROUND(I193*H193,2)</f>
        <v>0</v>
      </c>
      <c r="K193" s="200"/>
      <c r="L193" s="39"/>
      <c r="M193" s="201" t="s">
        <v>1</v>
      </c>
      <c r="N193" s="202" t="s">
        <v>41</v>
      </c>
      <c r="O193" s="71"/>
      <c r="P193" s="203">
        <f>O193*H193</f>
        <v>0</v>
      </c>
      <c r="Q193" s="203">
        <v>0</v>
      </c>
      <c r="R193" s="203">
        <f>Q193*H193</f>
        <v>0</v>
      </c>
      <c r="S193" s="203">
        <v>0</v>
      </c>
      <c r="T193" s="204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5" t="s">
        <v>194</v>
      </c>
      <c r="AT193" s="205" t="s">
        <v>190</v>
      </c>
      <c r="AU193" s="205" t="s">
        <v>85</v>
      </c>
      <c r="AY193" s="17" t="s">
        <v>188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7" t="s">
        <v>83</v>
      </c>
      <c r="BK193" s="206">
        <f>ROUND(I193*H193,2)</f>
        <v>0</v>
      </c>
      <c r="BL193" s="17" t="s">
        <v>194</v>
      </c>
      <c r="BM193" s="205" t="s">
        <v>329</v>
      </c>
    </row>
    <row r="194" spans="1:65" s="13" customFormat="1" ht="11.25">
      <c r="B194" s="207"/>
      <c r="C194" s="208"/>
      <c r="D194" s="209" t="s">
        <v>196</v>
      </c>
      <c r="E194" s="208"/>
      <c r="F194" s="211" t="s">
        <v>330</v>
      </c>
      <c r="G194" s="208"/>
      <c r="H194" s="212">
        <v>27</v>
      </c>
      <c r="I194" s="213"/>
      <c r="J194" s="208"/>
      <c r="K194" s="208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196</v>
      </c>
      <c r="AU194" s="218" t="s">
        <v>85</v>
      </c>
      <c r="AV194" s="13" t="s">
        <v>85</v>
      </c>
      <c r="AW194" s="13" t="s">
        <v>4</v>
      </c>
      <c r="AX194" s="13" t="s">
        <v>83</v>
      </c>
      <c r="AY194" s="218" t="s">
        <v>188</v>
      </c>
    </row>
    <row r="195" spans="1:65" s="2" customFormat="1" ht="24.2" customHeight="1">
      <c r="A195" s="34"/>
      <c r="B195" s="35"/>
      <c r="C195" s="193" t="s">
        <v>331</v>
      </c>
      <c r="D195" s="193" t="s">
        <v>190</v>
      </c>
      <c r="E195" s="194" t="s">
        <v>332</v>
      </c>
      <c r="F195" s="195" t="s">
        <v>333</v>
      </c>
      <c r="G195" s="196" t="s">
        <v>203</v>
      </c>
      <c r="H195" s="197">
        <v>9</v>
      </c>
      <c r="I195" s="198"/>
      <c r="J195" s="199">
        <f>ROUND(I195*H195,2)</f>
        <v>0</v>
      </c>
      <c r="K195" s="200"/>
      <c r="L195" s="39"/>
      <c r="M195" s="201" t="s">
        <v>1</v>
      </c>
      <c r="N195" s="202" t="s">
        <v>41</v>
      </c>
      <c r="O195" s="71"/>
      <c r="P195" s="203">
        <f>O195*H195</f>
        <v>0</v>
      </c>
      <c r="Q195" s="203">
        <v>0</v>
      </c>
      <c r="R195" s="203">
        <f>Q195*H195</f>
        <v>0</v>
      </c>
      <c r="S195" s="203">
        <v>0</v>
      </c>
      <c r="T195" s="204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5" t="s">
        <v>194</v>
      </c>
      <c r="AT195" s="205" t="s">
        <v>190</v>
      </c>
      <c r="AU195" s="205" t="s">
        <v>85</v>
      </c>
      <c r="AY195" s="17" t="s">
        <v>188</v>
      </c>
      <c r="BE195" s="206">
        <f>IF(N195="základní",J195,0)</f>
        <v>0</v>
      </c>
      <c r="BF195" s="206">
        <f>IF(N195="snížená",J195,0)</f>
        <v>0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7" t="s">
        <v>83</v>
      </c>
      <c r="BK195" s="206">
        <f>ROUND(I195*H195,2)</f>
        <v>0</v>
      </c>
      <c r="BL195" s="17" t="s">
        <v>194</v>
      </c>
      <c r="BM195" s="205" t="s">
        <v>334</v>
      </c>
    </row>
    <row r="196" spans="1:65" s="13" customFormat="1" ht="11.25">
      <c r="B196" s="207"/>
      <c r="C196" s="208"/>
      <c r="D196" s="209" t="s">
        <v>196</v>
      </c>
      <c r="E196" s="208"/>
      <c r="F196" s="211" t="s">
        <v>308</v>
      </c>
      <c r="G196" s="208"/>
      <c r="H196" s="212">
        <v>9</v>
      </c>
      <c r="I196" s="213"/>
      <c r="J196" s="208"/>
      <c r="K196" s="208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196</v>
      </c>
      <c r="AU196" s="218" t="s">
        <v>85</v>
      </c>
      <c r="AV196" s="13" t="s">
        <v>85</v>
      </c>
      <c r="AW196" s="13" t="s">
        <v>4</v>
      </c>
      <c r="AX196" s="13" t="s">
        <v>83</v>
      </c>
      <c r="AY196" s="218" t="s">
        <v>188</v>
      </c>
    </row>
    <row r="197" spans="1:65" s="2" customFormat="1" ht="24.2" customHeight="1">
      <c r="A197" s="34"/>
      <c r="B197" s="35"/>
      <c r="C197" s="193" t="s">
        <v>335</v>
      </c>
      <c r="D197" s="193" t="s">
        <v>190</v>
      </c>
      <c r="E197" s="194" t="s">
        <v>336</v>
      </c>
      <c r="F197" s="195" t="s">
        <v>337</v>
      </c>
      <c r="G197" s="196" t="s">
        <v>203</v>
      </c>
      <c r="H197" s="197">
        <v>72</v>
      </c>
      <c r="I197" s="198"/>
      <c r="J197" s="199">
        <f>ROUND(I197*H197,2)</f>
        <v>0</v>
      </c>
      <c r="K197" s="200"/>
      <c r="L197" s="39"/>
      <c r="M197" s="201" t="s">
        <v>1</v>
      </c>
      <c r="N197" s="202" t="s">
        <v>41</v>
      </c>
      <c r="O197" s="71"/>
      <c r="P197" s="203">
        <f>O197*H197</f>
        <v>0</v>
      </c>
      <c r="Q197" s="203">
        <v>0</v>
      </c>
      <c r="R197" s="203">
        <f>Q197*H197</f>
        <v>0</v>
      </c>
      <c r="S197" s="203">
        <v>0</v>
      </c>
      <c r="T197" s="204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5" t="s">
        <v>194</v>
      </c>
      <c r="AT197" s="205" t="s">
        <v>190</v>
      </c>
      <c r="AU197" s="205" t="s">
        <v>85</v>
      </c>
      <c r="AY197" s="17" t="s">
        <v>188</v>
      </c>
      <c r="BE197" s="206">
        <f>IF(N197="základní",J197,0)</f>
        <v>0</v>
      </c>
      <c r="BF197" s="206">
        <f>IF(N197="snížená",J197,0)</f>
        <v>0</v>
      </c>
      <c r="BG197" s="206">
        <f>IF(N197="zákl. přenesená",J197,0)</f>
        <v>0</v>
      </c>
      <c r="BH197" s="206">
        <f>IF(N197="sníž. přenesená",J197,0)</f>
        <v>0</v>
      </c>
      <c r="BI197" s="206">
        <f>IF(N197="nulová",J197,0)</f>
        <v>0</v>
      </c>
      <c r="BJ197" s="17" t="s">
        <v>83</v>
      </c>
      <c r="BK197" s="206">
        <f>ROUND(I197*H197,2)</f>
        <v>0</v>
      </c>
      <c r="BL197" s="17" t="s">
        <v>194</v>
      </c>
      <c r="BM197" s="205" t="s">
        <v>338</v>
      </c>
    </row>
    <row r="198" spans="1:65" s="13" customFormat="1" ht="11.25">
      <c r="B198" s="207"/>
      <c r="C198" s="208"/>
      <c r="D198" s="209" t="s">
        <v>196</v>
      </c>
      <c r="E198" s="210" t="s">
        <v>1</v>
      </c>
      <c r="F198" s="211" t="s">
        <v>224</v>
      </c>
      <c r="G198" s="208"/>
      <c r="H198" s="212">
        <v>8</v>
      </c>
      <c r="I198" s="213"/>
      <c r="J198" s="208"/>
      <c r="K198" s="208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196</v>
      </c>
      <c r="AU198" s="218" t="s">
        <v>85</v>
      </c>
      <c r="AV198" s="13" t="s">
        <v>85</v>
      </c>
      <c r="AW198" s="13" t="s">
        <v>32</v>
      </c>
      <c r="AX198" s="13" t="s">
        <v>83</v>
      </c>
      <c r="AY198" s="218" t="s">
        <v>188</v>
      </c>
    </row>
    <row r="199" spans="1:65" s="13" customFormat="1" ht="11.25">
      <c r="B199" s="207"/>
      <c r="C199" s="208"/>
      <c r="D199" s="209" t="s">
        <v>196</v>
      </c>
      <c r="E199" s="208"/>
      <c r="F199" s="211" t="s">
        <v>339</v>
      </c>
      <c r="G199" s="208"/>
      <c r="H199" s="212">
        <v>72</v>
      </c>
      <c r="I199" s="213"/>
      <c r="J199" s="208"/>
      <c r="K199" s="208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196</v>
      </c>
      <c r="AU199" s="218" t="s">
        <v>85</v>
      </c>
      <c r="AV199" s="13" t="s">
        <v>85</v>
      </c>
      <c r="AW199" s="13" t="s">
        <v>4</v>
      </c>
      <c r="AX199" s="13" t="s">
        <v>83</v>
      </c>
      <c r="AY199" s="218" t="s">
        <v>188</v>
      </c>
    </row>
    <row r="200" spans="1:65" s="2" customFormat="1" ht="24.2" customHeight="1">
      <c r="A200" s="34"/>
      <c r="B200" s="35"/>
      <c r="C200" s="193" t="s">
        <v>340</v>
      </c>
      <c r="D200" s="193" t="s">
        <v>190</v>
      </c>
      <c r="E200" s="194" t="s">
        <v>341</v>
      </c>
      <c r="F200" s="195" t="s">
        <v>342</v>
      </c>
      <c r="G200" s="196" t="s">
        <v>203</v>
      </c>
      <c r="H200" s="197">
        <v>18</v>
      </c>
      <c r="I200" s="198"/>
      <c r="J200" s="199">
        <f>ROUND(I200*H200,2)</f>
        <v>0</v>
      </c>
      <c r="K200" s="200"/>
      <c r="L200" s="39"/>
      <c r="M200" s="201" t="s">
        <v>1</v>
      </c>
      <c r="N200" s="202" t="s">
        <v>41</v>
      </c>
      <c r="O200" s="71"/>
      <c r="P200" s="203">
        <f>O200*H200</f>
        <v>0</v>
      </c>
      <c r="Q200" s="203">
        <v>0</v>
      </c>
      <c r="R200" s="203">
        <f>Q200*H200</f>
        <v>0</v>
      </c>
      <c r="S200" s="203">
        <v>0</v>
      </c>
      <c r="T200" s="204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5" t="s">
        <v>194</v>
      </c>
      <c r="AT200" s="205" t="s">
        <v>190</v>
      </c>
      <c r="AU200" s="205" t="s">
        <v>85</v>
      </c>
      <c r="AY200" s="17" t="s">
        <v>188</v>
      </c>
      <c r="BE200" s="206">
        <f>IF(N200="základní",J200,0)</f>
        <v>0</v>
      </c>
      <c r="BF200" s="206">
        <f>IF(N200="snížená",J200,0)</f>
        <v>0</v>
      </c>
      <c r="BG200" s="206">
        <f>IF(N200="zákl. přenesená",J200,0)</f>
        <v>0</v>
      </c>
      <c r="BH200" s="206">
        <f>IF(N200="sníž. přenesená",J200,0)</f>
        <v>0</v>
      </c>
      <c r="BI200" s="206">
        <f>IF(N200="nulová",J200,0)</f>
        <v>0</v>
      </c>
      <c r="BJ200" s="17" t="s">
        <v>83</v>
      </c>
      <c r="BK200" s="206">
        <f>ROUND(I200*H200,2)</f>
        <v>0</v>
      </c>
      <c r="BL200" s="17" t="s">
        <v>194</v>
      </c>
      <c r="BM200" s="205" t="s">
        <v>343</v>
      </c>
    </row>
    <row r="201" spans="1:65" s="13" customFormat="1" ht="11.25">
      <c r="B201" s="207"/>
      <c r="C201" s="208"/>
      <c r="D201" s="209" t="s">
        <v>196</v>
      </c>
      <c r="E201" s="210" t="s">
        <v>1</v>
      </c>
      <c r="F201" s="211" t="s">
        <v>229</v>
      </c>
      <c r="G201" s="208"/>
      <c r="H201" s="212">
        <v>2</v>
      </c>
      <c r="I201" s="213"/>
      <c r="J201" s="208"/>
      <c r="K201" s="208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196</v>
      </c>
      <c r="AU201" s="218" t="s">
        <v>85</v>
      </c>
      <c r="AV201" s="13" t="s">
        <v>85</v>
      </c>
      <c r="AW201" s="13" t="s">
        <v>32</v>
      </c>
      <c r="AX201" s="13" t="s">
        <v>83</v>
      </c>
      <c r="AY201" s="218" t="s">
        <v>188</v>
      </c>
    </row>
    <row r="202" spans="1:65" s="13" customFormat="1" ht="11.25">
      <c r="B202" s="207"/>
      <c r="C202" s="208"/>
      <c r="D202" s="209" t="s">
        <v>196</v>
      </c>
      <c r="E202" s="208"/>
      <c r="F202" s="211" t="s">
        <v>344</v>
      </c>
      <c r="G202" s="208"/>
      <c r="H202" s="212">
        <v>18</v>
      </c>
      <c r="I202" s="213"/>
      <c r="J202" s="208"/>
      <c r="K202" s="208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196</v>
      </c>
      <c r="AU202" s="218" t="s">
        <v>85</v>
      </c>
      <c r="AV202" s="13" t="s">
        <v>85</v>
      </c>
      <c r="AW202" s="13" t="s">
        <v>4</v>
      </c>
      <c r="AX202" s="13" t="s">
        <v>83</v>
      </c>
      <c r="AY202" s="218" t="s">
        <v>188</v>
      </c>
    </row>
    <row r="203" spans="1:65" s="2" customFormat="1" ht="24.2" customHeight="1">
      <c r="A203" s="34"/>
      <c r="B203" s="35"/>
      <c r="C203" s="193" t="s">
        <v>345</v>
      </c>
      <c r="D203" s="193" t="s">
        <v>190</v>
      </c>
      <c r="E203" s="194" t="s">
        <v>346</v>
      </c>
      <c r="F203" s="195" t="s">
        <v>347</v>
      </c>
      <c r="G203" s="196" t="s">
        <v>193</v>
      </c>
      <c r="H203" s="197">
        <v>185</v>
      </c>
      <c r="I203" s="198"/>
      <c r="J203" s="199">
        <f>ROUND(I203*H203,2)</f>
        <v>0</v>
      </c>
      <c r="K203" s="200"/>
      <c r="L203" s="39"/>
      <c r="M203" s="201" t="s">
        <v>1</v>
      </c>
      <c r="N203" s="202" t="s">
        <v>41</v>
      </c>
      <c r="O203" s="71"/>
      <c r="P203" s="203">
        <f>O203*H203</f>
        <v>0</v>
      </c>
      <c r="Q203" s="203">
        <v>0</v>
      </c>
      <c r="R203" s="203">
        <f>Q203*H203</f>
        <v>0</v>
      </c>
      <c r="S203" s="203">
        <v>0</v>
      </c>
      <c r="T203" s="204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5" t="s">
        <v>194</v>
      </c>
      <c r="AT203" s="205" t="s">
        <v>190</v>
      </c>
      <c r="AU203" s="205" t="s">
        <v>85</v>
      </c>
      <c r="AY203" s="17" t="s">
        <v>188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7" t="s">
        <v>83</v>
      </c>
      <c r="BK203" s="206">
        <f>ROUND(I203*H203,2)</f>
        <v>0</v>
      </c>
      <c r="BL203" s="17" t="s">
        <v>194</v>
      </c>
      <c r="BM203" s="205" t="s">
        <v>348</v>
      </c>
    </row>
    <row r="204" spans="1:65" s="13" customFormat="1" ht="11.25">
      <c r="B204" s="207"/>
      <c r="C204" s="208"/>
      <c r="D204" s="209" t="s">
        <v>196</v>
      </c>
      <c r="E204" s="208"/>
      <c r="F204" s="211" t="s">
        <v>349</v>
      </c>
      <c r="G204" s="208"/>
      <c r="H204" s="212">
        <v>185</v>
      </c>
      <c r="I204" s="213"/>
      <c r="J204" s="208"/>
      <c r="K204" s="208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196</v>
      </c>
      <c r="AU204" s="218" t="s">
        <v>85</v>
      </c>
      <c r="AV204" s="13" t="s">
        <v>85</v>
      </c>
      <c r="AW204" s="13" t="s">
        <v>4</v>
      </c>
      <c r="AX204" s="13" t="s">
        <v>83</v>
      </c>
      <c r="AY204" s="218" t="s">
        <v>188</v>
      </c>
    </row>
    <row r="205" spans="1:65" s="2" customFormat="1" ht="24.2" customHeight="1">
      <c r="A205" s="34"/>
      <c r="B205" s="35"/>
      <c r="C205" s="193" t="s">
        <v>350</v>
      </c>
      <c r="D205" s="193" t="s">
        <v>190</v>
      </c>
      <c r="E205" s="194" t="s">
        <v>351</v>
      </c>
      <c r="F205" s="195" t="s">
        <v>352</v>
      </c>
      <c r="G205" s="196" t="s">
        <v>248</v>
      </c>
      <c r="H205" s="197">
        <v>3.75</v>
      </c>
      <c r="I205" s="198"/>
      <c r="J205" s="199">
        <f>ROUND(I205*H205,2)</f>
        <v>0</v>
      </c>
      <c r="K205" s="200"/>
      <c r="L205" s="39"/>
      <c r="M205" s="201" t="s">
        <v>1</v>
      </c>
      <c r="N205" s="202" t="s">
        <v>41</v>
      </c>
      <c r="O205" s="71"/>
      <c r="P205" s="203">
        <f>O205*H205</f>
        <v>0</v>
      </c>
      <c r="Q205" s="203">
        <v>0</v>
      </c>
      <c r="R205" s="203">
        <f>Q205*H205</f>
        <v>0</v>
      </c>
      <c r="S205" s="203">
        <v>0</v>
      </c>
      <c r="T205" s="204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5" t="s">
        <v>194</v>
      </c>
      <c r="AT205" s="205" t="s">
        <v>190</v>
      </c>
      <c r="AU205" s="205" t="s">
        <v>85</v>
      </c>
      <c r="AY205" s="17" t="s">
        <v>188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7" t="s">
        <v>83</v>
      </c>
      <c r="BK205" s="206">
        <f>ROUND(I205*H205,2)</f>
        <v>0</v>
      </c>
      <c r="BL205" s="17" t="s">
        <v>194</v>
      </c>
      <c r="BM205" s="205" t="s">
        <v>353</v>
      </c>
    </row>
    <row r="206" spans="1:65" s="13" customFormat="1" ht="11.25">
      <c r="B206" s="207"/>
      <c r="C206" s="208"/>
      <c r="D206" s="209" t="s">
        <v>196</v>
      </c>
      <c r="E206" s="210" t="s">
        <v>1</v>
      </c>
      <c r="F206" s="211" t="s">
        <v>354</v>
      </c>
      <c r="G206" s="208"/>
      <c r="H206" s="212">
        <v>3.75</v>
      </c>
      <c r="I206" s="213"/>
      <c r="J206" s="208"/>
      <c r="K206" s="208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196</v>
      </c>
      <c r="AU206" s="218" t="s">
        <v>85</v>
      </c>
      <c r="AV206" s="13" t="s">
        <v>85</v>
      </c>
      <c r="AW206" s="13" t="s">
        <v>32</v>
      </c>
      <c r="AX206" s="13" t="s">
        <v>83</v>
      </c>
      <c r="AY206" s="218" t="s">
        <v>188</v>
      </c>
    </row>
    <row r="207" spans="1:65" s="2" customFormat="1" ht="24.2" customHeight="1">
      <c r="A207" s="34"/>
      <c r="B207" s="35"/>
      <c r="C207" s="193" t="s">
        <v>355</v>
      </c>
      <c r="D207" s="193" t="s">
        <v>190</v>
      </c>
      <c r="E207" s="194" t="s">
        <v>356</v>
      </c>
      <c r="F207" s="195" t="s">
        <v>357</v>
      </c>
      <c r="G207" s="196" t="s">
        <v>358</v>
      </c>
      <c r="H207" s="197">
        <v>7.5</v>
      </c>
      <c r="I207" s="198"/>
      <c r="J207" s="199">
        <f>ROUND(I207*H207,2)</f>
        <v>0</v>
      </c>
      <c r="K207" s="200"/>
      <c r="L207" s="39"/>
      <c r="M207" s="201" t="s">
        <v>1</v>
      </c>
      <c r="N207" s="202" t="s">
        <v>41</v>
      </c>
      <c r="O207" s="71"/>
      <c r="P207" s="203">
        <f>O207*H207</f>
        <v>0</v>
      </c>
      <c r="Q207" s="203">
        <v>0</v>
      </c>
      <c r="R207" s="203">
        <f>Q207*H207</f>
        <v>0</v>
      </c>
      <c r="S207" s="203">
        <v>0</v>
      </c>
      <c r="T207" s="204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5" t="s">
        <v>194</v>
      </c>
      <c r="AT207" s="205" t="s">
        <v>190</v>
      </c>
      <c r="AU207" s="205" t="s">
        <v>85</v>
      </c>
      <c r="AY207" s="17" t="s">
        <v>188</v>
      </c>
      <c r="BE207" s="206">
        <f>IF(N207="základní",J207,0)</f>
        <v>0</v>
      </c>
      <c r="BF207" s="206">
        <f>IF(N207="snížená",J207,0)</f>
        <v>0</v>
      </c>
      <c r="BG207" s="206">
        <f>IF(N207="zákl. přenesená",J207,0)</f>
        <v>0</v>
      </c>
      <c r="BH207" s="206">
        <f>IF(N207="sníž. přenesená",J207,0)</f>
        <v>0</v>
      </c>
      <c r="BI207" s="206">
        <f>IF(N207="nulová",J207,0)</f>
        <v>0</v>
      </c>
      <c r="BJ207" s="17" t="s">
        <v>83</v>
      </c>
      <c r="BK207" s="206">
        <f>ROUND(I207*H207,2)</f>
        <v>0</v>
      </c>
      <c r="BL207" s="17" t="s">
        <v>194</v>
      </c>
      <c r="BM207" s="205" t="s">
        <v>359</v>
      </c>
    </row>
    <row r="208" spans="1:65" s="13" customFormat="1" ht="11.25">
      <c r="B208" s="207"/>
      <c r="C208" s="208"/>
      <c r="D208" s="209" t="s">
        <v>196</v>
      </c>
      <c r="E208" s="208"/>
      <c r="F208" s="211" t="s">
        <v>360</v>
      </c>
      <c r="G208" s="208"/>
      <c r="H208" s="212">
        <v>7.5</v>
      </c>
      <c r="I208" s="213"/>
      <c r="J208" s="208"/>
      <c r="K208" s="208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196</v>
      </c>
      <c r="AU208" s="218" t="s">
        <v>85</v>
      </c>
      <c r="AV208" s="13" t="s">
        <v>85</v>
      </c>
      <c r="AW208" s="13" t="s">
        <v>4</v>
      </c>
      <c r="AX208" s="13" t="s">
        <v>83</v>
      </c>
      <c r="AY208" s="218" t="s">
        <v>188</v>
      </c>
    </row>
    <row r="209" spans="1:65" s="2" customFormat="1" ht="14.45" customHeight="1">
      <c r="A209" s="34"/>
      <c r="B209" s="35"/>
      <c r="C209" s="193" t="s">
        <v>361</v>
      </c>
      <c r="D209" s="193" t="s">
        <v>190</v>
      </c>
      <c r="E209" s="194" t="s">
        <v>362</v>
      </c>
      <c r="F209" s="195" t="s">
        <v>363</v>
      </c>
      <c r="G209" s="196" t="s">
        <v>248</v>
      </c>
      <c r="H209" s="197">
        <v>3.75</v>
      </c>
      <c r="I209" s="198"/>
      <c r="J209" s="199">
        <f>ROUND(I209*H209,2)</f>
        <v>0</v>
      </c>
      <c r="K209" s="200"/>
      <c r="L209" s="39"/>
      <c r="M209" s="201" t="s">
        <v>1</v>
      </c>
      <c r="N209" s="202" t="s">
        <v>41</v>
      </c>
      <c r="O209" s="71"/>
      <c r="P209" s="203">
        <f>O209*H209</f>
        <v>0</v>
      </c>
      <c r="Q209" s="203">
        <v>0</v>
      </c>
      <c r="R209" s="203">
        <f>Q209*H209</f>
        <v>0</v>
      </c>
      <c r="S209" s="203">
        <v>0</v>
      </c>
      <c r="T209" s="204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5" t="s">
        <v>194</v>
      </c>
      <c r="AT209" s="205" t="s">
        <v>190</v>
      </c>
      <c r="AU209" s="205" t="s">
        <v>85</v>
      </c>
      <c r="AY209" s="17" t="s">
        <v>188</v>
      </c>
      <c r="BE209" s="206">
        <f>IF(N209="základní",J209,0)</f>
        <v>0</v>
      </c>
      <c r="BF209" s="206">
        <f>IF(N209="snížená",J209,0)</f>
        <v>0</v>
      </c>
      <c r="BG209" s="206">
        <f>IF(N209="zákl. přenesená",J209,0)</f>
        <v>0</v>
      </c>
      <c r="BH209" s="206">
        <f>IF(N209="sníž. přenesená",J209,0)</f>
        <v>0</v>
      </c>
      <c r="BI209" s="206">
        <f>IF(N209="nulová",J209,0)</f>
        <v>0</v>
      </c>
      <c r="BJ209" s="17" t="s">
        <v>83</v>
      </c>
      <c r="BK209" s="206">
        <f>ROUND(I209*H209,2)</f>
        <v>0</v>
      </c>
      <c r="BL209" s="17" t="s">
        <v>194</v>
      </c>
      <c r="BM209" s="205" t="s">
        <v>364</v>
      </c>
    </row>
    <row r="210" spans="1:65" s="2" customFormat="1" ht="24.2" customHeight="1">
      <c r="A210" s="34"/>
      <c r="B210" s="35"/>
      <c r="C210" s="193" t="s">
        <v>365</v>
      </c>
      <c r="D210" s="193" t="s">
        <v>190</v>
      </c>
      <c r="E210" s="194" t="s">
        <v>366</v>
      </c>
      <c r="F210" s="195" t="s">
        <v>367</v>
      </c>
      <c r="G210" s="196" t="s">
        <v>248</v>
      </c>
      <c r="H210" s="197">
        <v>58.688000000000002</v>
      </c>
      <c r="I210" s="198"/>
      <c r="J210" s="199">
        <f>ROUND(I210*H210,2)</f>
        <v>0</v>
      </c>
      <c r="K210" s="200"/>
      <c r="L210" s="39"/>
      <c r="M210" s="201" t="s">
        <v>1</v>
      </c>
      <c r="N210" s="202" t="s">
        <v>41</v>
      </c>
      <c r="O210" s="71"/>
      <c r="P210" s="203">
        <f>O210*H210</f>
        <v>0</v>
      </c>
      <c r="Q210" s="203">
        <v>0</v>
      </c>
      <c r="R210" s="203">
        <f>Q210*H210</f>
        <v>0</v>
      </c>
      <c r="S210" s="203">
        <v>0</v>
      </c>
      <c r="T210" s="204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5" t="s">
        <v>194</v>
      </c>
      <c r="AT210" s="205" t="s">
        <v>190</v>
      </c>
      <c r="AU210" s="205" t="s">
        <v>85</v>
      </c>
      <c r="AY210" s="17" t="s">
        <v>188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7" t="s">
        <v>83</v>
      </c>
      <c r="BK210" s="206">
        <f>ROUND(I210*H210,2)</f>
        <v>0</v>
      </c>
      <c r="BL210" s="17" t="s">
        <v>194</v>
      </c>
      <c r="BM210" s="205" t="s">
        <v>368</v>
      </c>
    </row>
    <row r="211" spans="1:65" s="13" customFormat="1" ht="11.25">
      <c r="B211" s="207"/>
      <c r="C211" s="208"/>
      <c r="D211" s="209" t="s">
        <v>196</v>
      </c>
      <c r="E211" s="210" t="s">
        <v>1</v>
      </c>
      <c r="F211" s="211" t="s">
        <v>369</v>
      </c>
      <c r="G211" s="208"/>
      <c r="H211" s="212">
        <v>57.75</v>
      </c>
      <c r="I211" s="213"/>
      <c r="J211" s="208"/>
      <c r="K211" s="208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196</v>
      </c>
      <c r="AU211" s="218" t="s">
        <v>85</v>
      </c>
      <c r="AV211" s="13" t="s">
        <v>85</v>
      </c>
      <c r="AW211" s="13" t="s">
        <v>32</v>
      </c>
      <c r="AX211" s="13" t="s">
        <v>76</v>
      </c>
      <c r="AY211" s="218" t="s">
        <v>188</v>
      </c>
    </row>
    <row r="212" spans="1:65" s="13" customFormat="1" ht="11.25">
      <c r="B212" s="207"/>
      <c r="C212" s="208"/>
      <c r="D212" s="209" t="s">
        <v>196</v>
      </c>
      <c r="E212" s="210" t="s">
        <v>1</v>
      </c>
      <c r="F212" s="211" t="s">
        <v>370</v>
      </c>
      <c r="G212" s="208"/>
      <c r="H212" s="212">
        <v>0.93799999999999994</v>
      </c>
      <c r="I212" s="213"/>
      <c r="J212" s="208"/>
      <c r="K212" s="208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196</v>
      </c>
      <c r="AU212" s="218" t="s">
        <v>85</v>
      </c>
      <c r="AV212" s="13" t="s">
        <v>85</v>
      </c>
      <c r="AW212" s="13" t="s">
        <v>32</v>
      </c>
      <c r="AX212" s="13" t="s">
        <v>76</v>
      </c>
      <c r="AY212" s="218" t="s">
        <v>188</v>
      </c>
    </row>
    <row r="213" spans="1:65" s="14" customFormat="1" ht="11.25">
      <c r="B213" s="219"/>
      <c r="C213" s="220"/>
      <c r="D213" s="209" t="s">
        <v>196</v>
      </c>
      <c r="E213" s="221" t="s">
        <v>1</v>
      </c>
      <c r="F213" s="222" t="s">
        <v>200</v>
      </c>
      <c r="G213" s="220"/>
      <c r="H213" s="223">
        <v>58.688000000000002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196</v>
      </c>
      <c r="AU213" s="229" t="s">
        <v>85</v>
      </c>
      <c r="AV213" s="14" t="s">
        <v>194</v>
      </c>
      <c r="AW213" s="14" t="s">
        <v>32</v>
      </c>
      <c r="AX213" s="14" t="s">
        <v>83</v>
      </c>
      <c r="AY213" s="229" t="s">
        <v>188</v>
      </c>
    </row>
    <row r="214" spans="1:65" s="2" customFormat="1" ht="24.2" customHeight="1">
      <c r="A214" s="34"/>
      <c r="B214" s="35"/>
      <c r="C214" s="193" t="s">
        <v>371</v>
      </c>
      <c r="D214" s="193" t="s">
        <v>190</v>
      </c>
      <c r="E214" s="194" t="s">
        <v>372</v>
      </c>
      <c r="F214" s="195" t="s">
        <v>373</v>
      </c>
      <c r="G214" s="196" t="s">
        <v>193</v>
      </c>
      <c r="H214" s="197">
        <v>91.875</v>
      </c>
      <c r="I214" s="198"/>
      <c r="J214" s="199">
        <f>ROUND(I214*H214,2)</f>
        <v>0</v>
      </c>
      <c r="K214" s="200"/>
      <c r="L214" s="39"/>
      <c r="M214" s="201" t="s">
        <v>1</v>
      </c>
      <c r="N214" s="202" t="s">
        <v>41</v>
      </c>
      <c r="O214" s="71"/>
      <c r="P214" s="203">
        <f>O214*H214</f>
        <v>0</v>
      </c>
      <c r="Q214" s="203">
        <v>0</v>
      </c>
      <c r="R214" s="203">
        <f>Q214*H214</f>
        <v>0</v>
      </c>
      <c r="S214" s="203">
        <v>0</v>
      </c>
      <c r="T214" s="204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5" t="s">
        <v>194</v>
      </c>
      <c r="AT214" s="205" t="s">
        <v>190</v>
      </c>
      <c r="AU214" s="205" t="s">
        <v>85</v>
      </c>
      <c r="AY214" s="17" t="s">
        <v>188</v>
      </c>
      <c r="BE214" s="206">
        <f>IF(N214="základní",J214,0)</f>
        <v>0</v>
      </c>
      <c r="BF214" s="206">
        <f>IF(N214="snížená",J214,0)</f>
        <v>0</v>
      </c>
      <c r="BG214" s="206">
        <f>IF(N214="zákl. přenesená",J214,0)</f>
        <v>0</v>
      </c>
      <c r="BH214" s="206">
        <f>IF(N214="sníž. přenesená",J214,0)</f>
        <v>0</v>
      </c>
      <c r="BI214" s="206">
        <f>IF(N214="nulová",J214,0)</f>
        <v>0</v>
      </c>
      <c r="BJ214" s="17" t="s">
        <v>83</v>
      </c>
      <c r="BK214" s="206">
        <f>ROUND(I214*H214,2)</f>
        <v>0</v>
      </c>
      <c r="BL214" s="17" t="s">
        <v>194</v>
      </c>
      <c r="BM214" s="205" t="s">
        <v>374</v>
      </c>
    </row>
    <row r="215" spans="1:65" s="13" customFormat="1" ht="11.25">
      <c r="B215" s="207"/>
      <c r="C215" s="208"/>
      <c r="D215" s="209" t="s">
        <v>196</v>
      </c>
      <c r="E215" s="210" t="s">
        <v>1</v>
      </c>
      <c r="F215" s="211" t="s">
        <v>375</v>
      </c>
      <c r="G215" s="208"/>
      <c r="H215" s="212">
        <v>82.5</v>
      </c>
      <c r="I215" s="213"/>
      <c r="J215" s="208"/>
      <c r="K215" s="208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196</v>
      </c>
      <c r="AU215" s="218" t="s">
        <v>85</v>
      </c>
      <c r="AV215" s="13" t="s">
        <v>85</v>
      </c>
      <c r="AW215" s="13" t="s">
        <v>32</v>
      </c>
      <c r="AX215" s="13" t="s">
        <v>76</v>
      </c>
      <c r="AY215" s="218" t="s">
        <v>188</v>
      </c>
    </row>
    <row r="216" spans="1:65" s="13" customFormat="1" ht="11.25">
      <c r="B216" s="207"/>
      <c r="C216" s="208"/>
      <c r="D216" s="209" t="s">
        <v>196</v>
      </c>
      <c r="E216" s="210" t="s">
        <v>1</v>
      </c>
      <c r="F216" s="211" t="s">
        <v>376</v>
      </c>
      <c r="G216" s="208"/>
      <c r="H216" s="212">
        <v>9.375</v>
      </c>
      <c r="I216" s="213"/>
      <c r="J216" s="208"/>
      <c r="K216" s="208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196</v>
      </c>
      <c r="AU216" s="218" t="s">
        <v>85</v>
      </c>
      <c r="AV216" s="13" t="s">
        <v>85</v>
      </c>
      <c r="AW216" s="13" t="s">
        <v>32</v>
      </c>
      <c r="AX216" s="13" t="s">
        <v>76</v>
      </c>
      <c r="AY216" s="218" t="s">
        <v>188</v>
      </c>
    </row>
    <row r="217" spans="1:65" s="14" customFormat="1" ht="11.25">
      <c r="B217" s="219"/>
      <c r="C217" s="220"/>
      <c r="D217" s="209" t="s">
        <v>196</v>
      </c>
      <c r="E217" s="221" t="s">
        <v>1</v>
      </c>
      <c r="F217" s="222" t="s">
        <v>200</v>
      </c>
      <c r="G217" s="220"/>
      <c r="H217" s="223">
        <v>91.875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196</v>
      </c>
      <c r="AU217" s="229" t="s">
        <v>85</v>
      </c>
      <c r="AV217" s="14" t="s">
        <v>194</v>
      </c>
      <c r="AW217" s="14" t="s">
        <v>32</v>
      </c>
      <c r="AX217" s="14" t="s">
        <v>83</v>
      </c>
      <c r="AY217" s="229" t="s">
        <v>188</v>
      </c>
    </row>
    <row r="218" spans="1:65" s="12" customFormat="1" ht="22.9" customHeight="1">
      <c r="B218" s="177"/>
      <c r="C218" s="178"/>
      <c r="D218" s="179" t="s">
        <v>75</v>
      </c>
      <c r="E218" s="191" t="s">
        <v>85</v>
      </c>
      <c r="F218" s="191" t="s">
        <v>377</v>
      </c>
      <c r="G218" s="178"/>
      <c r="H218" s="178"/>
      <c r="I218" s="181"/>
      <c r="J218" s="192">
        <f>BK218</f>
        <v>0</v>
      </c>
      <c r="K218" s="178"/>
      <c r="L218" s="183"/>
      <c r="M218" s="184"/>
      <c r="N218" s="185"/>
      <c r="O218" s="185"/>
      <c r="P218" s="186">
        <f>SUM(P219:P229)</f>
        <v>0</v>
      </c>
      <c r="Q218" s="185"/>
      <c r="R218" s="186">
        <f>SUM(R219:R229)</f>
        <v>11.212060149999997</v>
      </c>
      <c r="S218" s="185"/>
      <c r="T218" s="187">
        <f>SUM(T219:T229)</f>
        <v>0</v>
      </c>
      <c r="AR218" s="188" t="s">
        <v>83</v>
      </c>
      <c r="AT218" s="189" t="s">
        <v>75</v>
      </c>
      <c r="AU218" s="189" t="s">
        <v>83</v>
      </c>
      <c r="AY218" s="188" t="s">
        <v>188</v>
      </c>
      <c r="BK218" s="190">
        <f>SUM(BK219:BK229)</f>
        <v>0</v>
      </c>
    </row>
    <row r="219" spans="1:65" s="2" customFormat="1" ht="24.2" customHeight="1">
      <c r="A219" s="34"/>
      <c r="B219" s="35"/>
      <c r="C219" s="193" t="s">
        <v>378</v>
      </c>
      <c r="D219" s="193" t="s">
        <v>190</v>
      </c>
      <c r="E219" s="194" t="s">
        <v>379</v>
      </c>
      <c r="F219" s="195" t="s">
        <v>380</v>
      </c>
      <c r="G219" s="196" t="s">
        <v>248</v>
      </c>
      <c r="H219" s="197">
        <v>2.2599999999999998</v>
      </c>
      <c r="I219" s="198"/>
      <c r="J219" s="199">
        <f>ROUND(I219*H219,2)</f>
        <v>0</v>
      </c>
      <c r="K219" s="200"/>
      <c r="L219" s="39"/>
      <c r="M219" s="201" t="s">
        <v>1</v>
      </c>
      <c r="N219" s="202" t="s">
        <v>41</v>
      </c>
      <c r="O219" s="71"/>
      <c r="P219" s="203">
        <f>O219*H219</f>
        <v>0</v>
      </c>
      <c r="Q219" s="203">
        <v>2.16</v>
      </c>
      <c r="R219" s="203">
        <f>Q219*H219</f>
        <v>4.8815999999999997</v>
      </c>
      <c r="S219" s="203">
        <v>0</v>
      </c>
      <c r="T219" s="204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5" t="s">
        <v>194</v>
      </c>
      <c r="AT219" s="205" t="s">
        <v>190</v>
      </c>
      <c r="AU219" s="205" t="s">
        <v>85</v>
      </c>
      <c r="AY219" s="17" t="s">
        <v>188</v>
      </c>
      <c r="BE219" s="206">
        <f>IF(N219="základní",J219,0)</f>
        <v>0</v>
      </c>
      <c r="BF219" s="206">
        <f>IF(N219="snížená",J219,0)</f>
        <v>0</v>
      </c>
      <c r="BG219" s="206">
        <f>IF(N219="zákl. přenesená",J219,0)</f>
        <v>0</v>
      </c>
      <c r="BH219" s="206">
        <f>IF(N219="sníž. přenesená",J219,0)</f>
        <v>0</v>
      </c>
      <c r="BI219" s="206">
        <f>IF(N219="nulová",J219,0)</f>
        <v>0</v>
      </c>
      <c r="BJ219" s="17" t="s">
        <v>83</v>
      </c>
      <c r="BK219" s="206">
        <f>ROUND(I219*H219,2)</f>
        <v>0</v>
      </c>
      <c r="BL219" s="17" t="s">
        <v>194</v>
      </c>
      <c r="BM219" s="205" t="s">
        <v>381</v>
      </c>
    </row>
    <row r="220" spans="1:65" s="13" customFormat="1" ht="11.25">
      <c r="B220" s="207"/>
      <c r="C220" s="208"/>
      <c r="D220" s="209" t="s">
        <v>196</v>
      </c>
      <c r="E220" s="210" t="s">
        <v>1</v>
      </c>
      <c r="F220" s="211" t="s">
        <v>382</v>
      </c>
      <c r="G220" s="208"/>
      <c r="H220" s="212">
        <v>2.2599999999999998</v>
      </c>
      <c r="I220" s="213"/>
      <c r="J220" s="208"/>
      <c r="K220" s="208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196</v>
      </c>
      <c r="AU220" s="218" t="s">
        <v>85</v>
      </c>
      <c r="AV220" s="13" t="s">
        <v>85</v>
      </c>
      <c r="AW220" s="13" t="s">
        <v>32</v>
      </c>
      <c r="AX220" s="13" t="s">
        <v>83</v>
      </c>
      <c r="AY220" s="218" t="s">
        <v>188</v>
      </c>
    </row>
    <row r="221" spans="1:65" s="2" customFormat="1" ht="14.45" customHeight="1">
      <c r="A221" s="34"/>
      <c r="B221" s="35"/>
      <c r="C221" s="193" t="s">
        <v>383</v>
      </c>
      <c r="D221" s="193" t="s">
        <v>190</v>
      </c>
      <c r="E221" s="194" t="s">
        <v>384</v>
      </c>
      <c r="F221" s="195" t="s">
        <v>385</v>
      </c>
      <c r="G221" s="196" t="s">
        <v>248</v>
      </c>
      <c r="H221" s="197">
        <v>2.8</v>
      </c>
      <c r="I221" s="198"/>
      <c r="J221" s="199">
        <f>ROUND(I221*H221,2)</f>
        <v>0</v>
      </c>
      <c r="K221" s="200"/>
      <c r="L221" s="39"/>
      <c r="M221" s="201" t="s">
        <v>1</v>
      </c>
      <c r="N221" s="202" t="s">
        <v>41</v>
      </c>
      <c r="O221" s="71"/>
      <c r="P221" s="203">
        <f>O221*H221</f>
        <v>0</v>
      </c>
      <c r="Q221" s="203">
        <v>2.2563399999999998</v>
      </c>
      <c r="R221" s="203">
        <f>Q221*H221</f>
        <v>6.3177519999999987</v>
      </c>
      <c r="S221" s="203">
        <v>0</v>
      </c>
      <c r="T221" s="204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5" t="s">
        <v>194</v>
      </c>
      <c r="AT221" s="205" t="s">
        <v>190</v>
      </c>
      <c r="AU221" s="205" t="s">
        <v>85</v>
      </c>
      <c r="AY221" s="17" t="s">
        <v>188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7" t="s">
        <v>83</v>
      </c>
      <c r="BK221" s="206">
        <f>ROUND(I221*H221,2)</f>
        <v>0</v>
      </c>
      <c r="BL221" s="17" t="s">
        <v>194</v>
      </c>
      <c r="BM221" s="205" t="s">
        <v>386</v>
      </c>
    </row>
    <row r="222" spans="1:65" s="15" customFormat="1" ht="11.25">
      <c r="B222" s="230"/>
      <c r="C222" s="231"/>
      <c r="D222" s="209" t="s">
        <v>196</v>
      </c>
      <c r="E222" s="232" t="s">
        <v>1</v>
      </c>
      <c r="F222" s="233" t="s">
        <v>387</v>
      </c>
      <c r="G222" s="231"/>
      <c r="H222" s="232" t="s">
        <v>1</v>
      </c>
      <c r="I222" s="234"/>
      <c r="J222" s="231"/>
      <c r="K222" s="231"/>
      <c r="L222" s="235"/>
      <c r="M222" s="236"/>
      <c r="N222" s="237"/>
      <c r="O222" s="237"/>
      <c r="P222" s="237"/>
      <c r="Q222" s="237"/>
      <c r="R222" s="237"/>
      <c r="S222" s="237"/>
      <c r="T222" s="238"/>
      <c r="AT222" s="239" t="s">
        <v>196</v>
      </c>
      <c r="AU222" s="239" t="s">
        <v>85</v>
      </c>
      <c r="AV222" s="15" t="s">
        <v>83</v>
      </c>
      <c r="AW222" s="15" t="s">
        <v>32</v>
      </c>
      <c r="AX222" s="15" t="s">
        <v>76</v>
      </c>
      <c r="AY222" s="239" t="s">
        <v>188</v>
      </c>
    </row>
    <row r="223" spans="1:65" s="13" customFormat="1" ht="11.25">
      <c r="B223" s="207"/>
      <c r="C223" s="208"/>
      <c r="D223" s="209" t="s">
        <v>196</v>
      </c>
      <c r="E223" s="210" t="s">
        <v>1</v>
      </c>
      <c r="F223" s="211" t="s">
        <v>388</v>
      </c>
      <c r="G223" s="208"/>
      <c r="H223" s="212">
        <v>2.8</v>
      </c>
      <c r="I223" s="213"/>
      <c r="J223" s="208"/>
      <c r="K223" s="208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196</v>
      </c>
      <c r="AU223" s="218" t="s">
        <v>85</v>
      </c>
      <c r="AV223" s="13" t="s">
        <v>85</v>
      </c>
      <c r="AW223" s="13" t="s">
        <v>32</v>
      </c>
      <c r="AX223" s="13" t="s">
        <v>83</v>
      </c>
      <c r="AY223" s="218" t="s">
        <v>188</v>
      </c>
    </row>
    <row r="224" spans="1:65" s="2" customFormat="1" ht="14.45" customHeight="1">
      <c r="A224" s="34"/>
      <c r="B224" s="35"/>
      <c r="C224" s="193" t="s">
        <v>389</v>
      </c>
      <c r="D224" s="193" t="s">
        <v>190</v>
      </c>
      <c r="E224" s="194" t="s">
        <v>390</v>
      </c>
      <c r="F224" s="195" t="s">
        <v>391</v>
      </c>
      <c r="G224" s="196" t="s">
        <v>193</v>
      </c>
      <c r="H224" s="197">
        <v>5.1449999999999996</v>
      </c>
      <c r="I224" s="198"/>
      <c r="J224" s="199">
        <f>ROUND(I224*H224,2)</f>
        <v>0</v>
      </c>
      <c r="K224" s="200"/>
      <c r="L224" s="39"/>
      <c r="M224" s="201" t="s">
        <v>1</v>
      </c>
      <c r="N224" s="202" t="s">
        <v>41</v>
      </c>
      <c r="O224" s="71"/>
      <c r="P224" s="203">
        <f>O224*H224</f>
        <v>0</v>
      </c>
      <c r="Q224" s="203">
        <v>2.47E-3</v>
      </c>
      <c r="R224" s="203">
        <f>Q224*H224</f>
        <v>1.270815E-2</v>
      </c>
      <c r="S224" s="203">
        <v>0</v>
      </c>
      <c r="T224" s="204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5" t="s">
        <v>194</v>
      </c>
      <c r="AT224" s="205" t="s">
        <v>190</v>
      </c>
      <c r="AU224" s="205" t="s">
        <v>85</v>
      </c>
      <c r="AY224" s="17" t="s">
        <v>188</v>
      </c>
      <c r="BE224" s="206">
        <f>IF(N224="základní",J224,0)</f>
        <v>0</v>
      </c>
      <c r="BF224" s="206">
        <f>IF(N224="snížená",J224,0)</f>
        <v>0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17" t="s">
        <v>83</v>
      </c>
      <c r="BK224" s="206">
        <f>ROUND(I224*H224,2)</f>
        <v>0</v>
      </c>
      <c r="BL224" s="17" t="s">
        <v>194</v>
      </c>
      <c r="BM224" s="205" t="s">
        <v>392</v>
      </c>
    </row>
    <row r="225" spans="1:65" s="15" customFormat="1" ht="11.25">
      <c r="B225" s="230"/>
      <c r="C225" s="231"/>
      <c r="D225" s="209" t="s">
        <v>196</v>
      </c>
      <c r="E225" s="232" t="s">
        <v>1</v>
      </c>
      <c r="F225" s="233" t="s">
        <v>387</v>
      </c>
      <c r="G225" s="231"/>
      <c r="H225" s="232" t="s">
        <v>1</v>
      </c>
      <c r="I225" s="234"/>
      <c r="J225" s="231"/>
      <c r="K225" s="231"/>
      <c r="L225" s="235"/>
      <c r="M225" s="236"/>
      <c r="N225" s="237"/>
      <c r="O225" s="237"/>
      <c r="P225" s="237"/>
      <c r="Q225" s="237"/>
      <c r="R225" s="237"/>
      <c r="S225" s="237"/>
      <c r="T225" s="238"/>
      <c r="AT225" s="239" t="s">
        <v>196</v>
      </c>
      <c r="AU225" s="239" t="s">
        <v>85</v>
      </c>
      <c r="AV225" s="15" t="s">
        <v>83</v>
      </c>
      <c r="AW225" s="15" t="s">
        <v>32</v>
      </c>
      <c r="AX225" s="15" t="s">
        <v>76</v>
      </c>
      <c r="AY225" s="239" t="s">
        <v>188</v>
      </c>
    </row>
    <row r="226" spans="1:65" s="13" customFormat="1" ht="11.25">
      <c r="B226" s="207"/>
      <c r="C226" s="208"/>
      <c r="D226" s="209" t="s">
        <v>196</v>
      </c>
      <c r="E226" s="210" t="s">
        <v>1</v>
      </c>
      <c r="F226" s="211" t="s">
        <v>393</v>
      </c>
      <c r="G226" s="208"/>
      <c r="H226" s="212">
        <v>3.2250000000000001</v>
      </c>
      <c r="I226" s="213"/>
      <c r="J226" s="208"/>
      <c r="K226" s="208"/>
      <c r="L226" s="214"/>
      <c r="M226" s="215"/>
      <c r="N226" s="216"/>
      <c r="O226" s="216"/>
      <c r="P226" s="216"/>
      <c r="Q226" s="216"/>
      <c r="R226" s="216"/>
      <c r="S226" s="216"/>
      <c r="T226" s="217"/>
      <c r="AT226" s="218" t="s">
        <v>196</v>
      </c>
      <c r="AU226" s="218" t="s">
        <v>85</v>
      </c>
      <c r="AV226" s="13" t="s">
        <v>85</v>
      </c>
      <c r="AW226" s="13" t="s">
        <v>32</v>
      </c>
      <c r="AX226" s="13" t="s">
        <v>76</v>
      </c>
      <c r="AY226" s="218" t="s">
        <v>188</v>
      </c>
    </row>
    <row r="227" spans="1:65" s="13" customFormat="1" ht="11.25">
      <c r="B227" s="207"/>
      <c r="C227" s="208"/>
      <c r="D227" s="209" t="s">
        <v>196</v>
      </c>
      <c r="E227" s="210" t="s">
        <v>1</v>
      </c>
      <c r="F227" s="211" t="s">
        <v>394</v>
      </c>
      <c r="G227" s="208"/>
      <c r="H227" s="212">
        <v>1.92</v>
      </c>
      <c r="I227" s="213"/>
      <c r="J227" s="208"/>
      <c r="K227" s="208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196</v>
      </c>
      <c r="AU227" s="218" t="s">
        <v>85</v>
      </c>
      <c r="AV227" s="13" t="s">
        <v>85</v>
      </c>
      <c r="AW227" s="13" t="s">
        <v>32</v>
      </c>
      <c r="AX227" s="13" t="s">
        <v>76</v>
      </c>
      <c r="AY227" s="218" t="s">
        <v>188</v>
      </c>
    </row>
    <row r="228" spans="1:65" s="14" customFormat="1" ht="11.25">
      <c r="B228" s="219"/>
      <c r="C228" s="220"/>
      <c r="D228" s="209" t="s">
        <v>196</v>
      </c>
      <c r="E228" s="221" t="s">
        <v>1</v>
      </c>
      <c r="F228" s="222" t="s">
        <v>200</v>
      </c>
      <c r="G228" s="220"/>
      <c r="H228" s="223">
        <v>5.1449999999999996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196</v>
      </c>
      <c r="AU228" s="229" t="s">
        <v>85</v>
      </c>
      <c r="AV228" s="14" t="s">
        <v>194</v>
      </c>
      <c r="AW228" s="14" t="s">
        <v>32</v>
      </c>
      <c r="AX228" s="14" t="s">
        <v>83</v>
      </c>
      <c r="AY228" s="229" t="s">
        <v>188</v>
      </c>
    </row>
    <row r="229" spans="1:65" s="2" customFormat="1" ht="14.45" customHeight="1">
      <c r="A229" s="34"/>
      <c r="B229" s="35"/>
      <c r="C229" s="193" t="s">
        <v>395</v>
      </c>
      <c r="D229" s="193" t="s">
        <v>190</v>
      </c>
      <c r="E229" s="194" t="s">
        <v>396</v>
      </c>
      <c r="F229" s="195" t="s">
        <v>397</v>
      </c>
      <c r="G229" s="196" t="s">
        <v>193</v>
      </c>
      <c r="H229" s="197">
        <v>5.1449999999999996</v>
      </c>
      <c r="I229" s="198"/>
      <c r="J229" s="199">
        <f>ROUND(I229*H229,2)</f>
        <v>0</v>
      </c>
      <c r="K229" s="200"/>
      <c r="L229" s="39"/>
      <c r="M229" s="201" t="s">
        <v>1</v>
      </c>
      <c r="N229" s="202" t="s">
        <v>41</v>
      </c>
      <c r="O229" s="71"/>
      <c r="P229" s="203">
        <f>O229*H229</f>
        <v>0</v>
      </c>
      <c r="Q229" s="203">
        <v>0</v>
      </c>
      <c r="R229" s="203">
        <f>Q229*H229</f>
        <v>0</v>
      </c>
      <c r="S229" s="203">
        <v>0</v>
      </c>
      <c r="T229" s="204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5" t="s">
        <v>194</v>
      </c>
      <c r="AT229" s="205" t="s">
        <v>190</v>
      </c>
      <c r="AU229" s="205" t="s">
        <v>85</v>
      </c>
      <c r="AY229" s="17" t="s">
        <v>188</v>
      </c>
      <c r="BE229" s="206">
        <f>IF(N229="základní",J229,0)</f>
        <v>0</v>
      </c>
      <c r="BF229" s="206">
        <f>IF(N229="snížená",J229,0)</f>
        <v>0</v>
      </c>
      <c r="BG229" s="206">
        <f>IF(N229="zákl. přenesená",J229,0)</f>
        <v>0</v>
      </c>
      <c r="BH229" s="206">
        <f>IF(N229="sníž. přenesená",J229,0)</f>
        <v>0</v>
      </c>
      <c r="BI229" s="206">
        <f>IF(N229="nulová",J229,0)</f>
        <v>0</v>
      </c>
      <c r="BJ229" s="17" t="s">
        <v>83</v>
      </c>
      <c r="BK229" s="206">
        <f>ROUND(I229*H229,2)</f>
        <v>0</v>
      </c>
      <c r="BL229" s="17" t="s">
        <v>194</v>
      </c>
      <c r="BM229" s="205" t="s">
        <v>398</v>
      </c>
    </row>
    <row r="230" spans="1:65" s="12" customFormat="1" ht="22.9" customHeight="1">
      <c r="B230" s="177"/>
      <c r="C230" s="178"/>
      <c r="D230" s="179" t="s">
        <v>75</v>
      </c>
      <c r="E230" s="191" t="s">
        <v>194</v>
      </c>
      <c r="F230" s="191" t="s">
        <v>399</v>
      </c>
      <c r="G230" s="178"/>
      <c r="H230" s="178"/>
      <c r="I230" s="181"/>
      <c r="J230" s="192">
        <f>BK230</f>
        <v>0</v>
      </c>
      <c r="K230" s="178"/>
      <c r="L230" s="183"/>
      <c r="M230" s="184"/>
      <c r="N230" s="185"/>
      <c r="O230" s="185"/>
      <c r="P230" s="186">
        <f>SUM(P231:P234)</f>
        <v>0</v>
      </c>
      <c r="Q230" s="185"/>
      <c r="R230" s="186">
        <f>SUM(R231:R234)</f>
        <v>2.2436999999999996</v>
      </c>
      <c r="S230" s="185"/>
      <c r="T230" s="187">
        <f>SUM(T231:T234)</f>
        <v>0</v>
      </c>
      <c r="AR230" s="188" t="s">
        <v>83</v>
      </c>
      <c r="AT230" s="189" t="s">
        <v>75</v>
      </c>
      <c r="AU230" s="189" t="s">
        <v>83</v>
      </c>
      <c r="AY230" s="188" t="s">
        <v>188</v>
      </c>
      <c r="BK230" s="190">
        <f>SUM(BK231:BK234)</f>
        <v>0</v>
      </c>
    </row>
    <row r="231" spans="1:65" s="2" customFormat="1" ht="14.45" customHeight="1">
      <c r="A231" s="34"/>
      <c r="B231" s="35"/>
      <c r="C231" s="193" t="s">
        <v>400</v>
      </c>
      <c r="D231" s="193" t="s">
        <v>190</v>
      </c>
      <c r="E231" s="194" t="s">
        <v>401</v>
      </c>
      <c r="F231" s="195" t="s">
        <v>402</v>
      </c>
      <c r="G231" s="196" t="s">
        <v>243</v>
      </c>
      <c r="H231" s="197">
        <v>18</v>
      </c>
      <c r="I231" s="198"/>
      <c r="J231" s="199">
        <f>ROUND(I231*H231,2)</f>
        <v>0</v>
      </c>
      <c r="K231" s="200"/>
      <c r="L231" s="39"/>
      <c r="M231" s="201" t="s">
        <v>1</v>
      </c>
      <c r="N231" s="202" t="s">
        <v>41</v>
      </c>
      <c r="O231" s="71"/>
      <c r="P231" s="203">
        <f>O231*H231</f>
        <v>0</v>
      </c>
      <c r="Q231" s="203">
        <v>3.465E-2</v>
      </c>
      <c r="R231" s="203">
        <f>Q231*H231</f>
        <v>0.62370000000000003</v>
      </c>
      <c r="S231" s="203">
        <v>0</v>
      </c>
      <c r="T231" s="204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5" t="s">
        <v>194</v>
      </c>
      <c r="AT231" s="205" t="s">
        <v>190</v>
      </c>
      <c r="AU231" s="205" t="s">
        <v>85</v>
      </c>
      <c r="AY231" s="17" t="s">
        <v>188</v>
      </c>
      <c r="BE231" s="206">
        <f>IF(N231="základní",J231,0)</f>
        <v>0</v>
      </c>
      <c r="BF231" s="206">
        <f>IF(N231="snížená",J231,0)</f>
        <v>0</v>
      </c>
      <c r="BG231" s="206">
        <f>IF(N231="zákl. přenesená",J231,0)</f>
        <v>0</v>
      </c>
      <c r="BH231" s="206">
        <f>IF(N231="sníž. přenesená",J231,0)</f>
        <v>0</v>
      </c>
      <c r="BI231" s="206">
        <f>IF(N231="nulová",J231,0)</f>
        <v>0</v>
      </c>
      <c r="BJ231" s="17" t="s">
        <v>83</v>
      </c>
      <c r="BK231" s="206">
        <f>ROUND(I231*H231,2)</f>
        <v>0</v>
      </c>
      <c r="BL231" s="17" t="s">
        <v>194</v>
      </c>
      <c r="BM231" s="205" t="s">
        <v>403</v>
      </c>
    </row>
    <row r="232" spans="1:65" s="13" customFormat="1" ht="11.25">
      <c r="B232" s="207"/>
      <c r="C232" s="208"/>
      <c r="D232" s="209" t="s">
        <v>196</v>
      </c>
      <c r="E232" s="210" t="s">
        <v>1</v>
      </c>
      <c r="F232" s="211" t="s">
        <v>404</v>
      </c>
      <c r="G232" s="208"/>
      <c r="H232" s="212">
        <v>18</v>
      </c>
      <c r="I232" s="213"/>
      <c r="J232" s="208"/>
      <c r="K232" s="208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196</v>
      </c>
      <c r="AU232" s="218" t="s">
        <v>85</v>
      </c>
      <c r="AV232" s="13" t="s">
        <v>85</v>
      </c>
      <c r="AW232" s="13" t="s">
        <v>32</v>
      </c>
      <c r="AX232" s="13" t="s">
        <v>83</v>
      </c>
      <c r="AY232" s="218" t="s">
        <v>188</v>
      </c>
    </row>
    <row r="233" spans="1:65" s="2" customFormat="1" ht="14.45" customHeight="1">
      <c r="A233" s="34"/>
      <c r="B233" s="35"/>
      <c r="C233" s="240" t="s">
        <v>405</v>
      </c>
      <c r="D233" s="240" t="s">
        <v>406</v>
      </c>
      <c r="E233" s="241" t="s">
        <v>407</v>
      </c>
      <c r="F233" s="242" t="s">
        <v>408</v>
      </c>
      <c r="G233" s="243" t="s">
        <v>203</v>
      </c>
      <c r="H233" s="244">
        <v>13</v>
      </c>
      <c r="I233" s="245"/>
      <c r="J233" s="246">
        <f>ROUND(I233*H233,2)</f>
        <v>0</v>
      </c>
      <c r="K233" s="247"/>
      <c r="L233" s="248"/>
      <c r="M233" s="249" t="s">
        <v>1</v>
      </c>
      <c r="N233" s="250" t="s">
        <v>41</v>
      </c>
      <c r="O233" s="71"/>
      <c r="P233" s="203">
        <f>O233*H233</f>
        <v>0</v>
      </c>
      <c r="Q233" s="203">
        <v>0.09</v>
      </c>
      <c r="R233" s="203">
        <f>Q233*H233</f>
        <v>1.17</v>
      </c>
      <c r="S233" s="203">
        <v>0</v>
      </c>
      <c r="T233" s="204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5" t="s">
        <v>225</v>
      </c>
      <c r="AT233" s="205" t="s">
        <v>406</v>
      </c>
      <c r="AU233" s="205" t="s">
        <v>85</v>
      </c>
      <c r="AY233" s="17" t="s">
        <v>188</v>
      </c>
      <c r="BE233" s="206">
        <f>IF(N233="základní",J233,0)</f>
        <v>0</v>
      </c>
      <c r="BF233" s="206">
        <f>IF(N233="snížená",J233,0)</f>
        <v>0</v>
      </c>
      <c r="BG233" s="206">
        <f>IF(N233="zákl. přenesená",J233,0)</f>
        <v>0</v>
      </c>
      <c r="BH233" s="206">
        <f>IF(N233="sníž. přenesená",J233,0)</f>
        <v>0</v>
      </c>
      <c r="BI233" s="206">
        <f>IF(N233="nulová",J233,0)</f>
        <v>0</v>
      </c>
      <c r="BJ233" s="17" t="s">
        <v>83</v>
      </c>
      <c r="BK233" s="206">
        <f>ROUND(I233*H233,2)</f>
        <v>0</v>
      </c>
      <c r="BL233" s="17" t="s">
        <v>194</v>
      </c>
      <c r="BM233" s="205" t="s">
        <v>409</v>
      </c>
    </row>
    <row r="234" spans="1:65" s="2" customFormat="1" ht="24.2" customHeight="1">
      <c r="A234" s="34"/>
      <c r="B234" s="35"/>
      <c r="C234" s="240" t="s">
        <v>410</v>
      </c>
      <c r="D234" s="240" t="s">
        <v>406</v>
      </c>
      <c r="E234" s="241" t="s">
        <v>411</v>
      </c>
      <c r="F234" s="242" t="s">
        <v>412</v>
      </c>
      <c r="G234" s="243" t="s">
        <v>203</v>
      </c>
      <c r="H234" s="244">
        <v>5</v>
      </c>
      <c r="I234" s="245"/>
      <c r="J234" s="246">
        <f>ROUND(I234*H234,2)</f>
        <v>0</v>
      </c>
      <c r="K234" s="247"/>
      <c r="L234" s="248"/>
      <c r="M234" s="249" t="s">
        <v>1</v>
      </c>
      <c r="N234" s="250" t="s">
        <v>41</v>
      </c>
      <c r="O234" s="71"/>
      <c r="P234" s="203">
        <f>O234*H234</f>
        <v>0</v>
      </c>
      <c r="Q234" s="203">
        <v>0.09</v>
      </c>
      <c r="R234" s="203">
        <f>Q234*H234</f>
        <v>0.44999999999999996</v>
      </c>
      <c r="S234" s="203">
        <v>0</v>
      </c>
      <c r="T234" s="204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5" t="s">
        <v>225</v>
      </c>
      <c r="AT234" s="205" t="s">
        <v>406</v>
      </c>
      <c r="AU234" s="205" t="s">
        <v>85</v>
      </c>
      <c r="AY234" s="17" t="s">
        <v>188</v>
      </c>
      <c r="BE234" s="206">
        <f>IF(N234="základní",J234,0)</f>
        <v>0</v>
      </c>
      <c r="BF234" s="206">
        <f>IF(N234="snížená",J234,0)</f>
        <v>0</v>
      </c>
      <c r="BG234" s="206">
        <f>IF(N234="zákl. přenesená",J234,0)</f>
        <v>0</v>
      </c>
      <c r="BH234" s="206">
        <f>IF(N234="sníž. přenesená",J234,0)</f>
        <v>0</v>
      </c>
      <c r="BI234" s="206">
        <f>IF(N234="nulová",J234,0)</f>
        <v>0</v>
      </c>
      <c r="BJ234" s="17" t="s">
        <v>83</v>
      </c>
      <c r="BK234" s="206">
        <f>ROUND(I234*H234,2)</f>
        <v>0</v>
      </c>
      <c r="BL234" s="17" t="s">
        <v>194</v>
      </c>
      <c r="BM234" s="205" t="s">
        <v>413</v>
      </c>
    </row>
    <row r="235" spans="1:65" s="12" customFormat="1" ht="22.9" customHeight="1">
      <c r="B235" s="177"/>
      <c r="C235" s="178"/>
      <c r="D235" s="179" t="s">
        <v>75</v>
      </c>
      <c r="E235" s="191" t="s">
        <v>216</v>
      </c>
      <c r="F235" s="191" t="s">
        <v>414</v>
      </c>
      <c r="G235" s="178"/>
      <c r="H235" s="178"/>
      <c r="I235" s="181"/>
      <c r="J235" s="192">
        <f>BK235</f>
        <v>0</v>
      </c>
      <c r="K235" s="178"/>
      <c r="L235" s="183"/>
      <c r="M235" s="184"/>
      <c r="N235" s="185"/>
      <c r="O235" s="185"/>
      <c r="P235" s="186">
        <f>SUM(P236:P308)</f>
        <v>0</v>
      </c>
      <c r="Q235" s="185"/>
      <c r="R235" s="186">
        <f>SUM(R236:R308)</f>
        <v>58.676530430000007</v>
      </c>
      <c r="S235" s="185"/>
      <c r="T235" s="187">
        <f>SUM(T236:T308)</f>
        <v>0</v>
      </c>
      <c r="AR235" s="188" t="s">
        <v>83</v>
      </c>
      <c r="AT235" s="189" t="s">
        <v>75</v>
      </c>
      <c r="AU235" s="189" t="s">
        <v>83</v>
      </c>
      <c r="AY235" s="188" t="s">
        <v>188</v>
      </c>
      <c r="BK235" s="190">
        <f>SUM(BK236:BK308)</f>
        <v>0</v>
      </c>
    </row>
    <row r="236" spans="1:65" s="2" customFormat="1" ht="24.2" customHeight="1">
      <c r="A236" s="34"/>
      <c r="B236" s="35"/>
      <c r="C236" s="193" t="s">
        <v>415</v>
      </c>
      <c r="D236" s="193" t="s">
        <v>190</v>
      </c>
      <c r="E236" s="194" t="s">
        <v>416</v>
      </c>
      <c r="F236" s="195" t="s">
        <v>417</v>
      </c>
      <c r="G236" s="196" t="s">
        <v>203</v>
      </c>
      <c r="H236" s="197">
        <v>4</v>
      </c>
      <c r="I236" s="198"/>
      <c r="J236" s="199">
        <f>ROUND(I236*H236,2)</f>
        <v>0</v>
      </c>
      <c r="K236" s="200"/>
      <c r="L236" s="39"/>
      <c r="M236" s="201" t="s">
        <v>1</v>
      </c>
      <c r="N236" s="202" t="s">
        <v>41</v>
      </c>
      <c r="O236" s="71"/>
      <c r="P236" s="203">
        <f>O236*H236</f>
        <v>0</v>
      </c>
      <c r="Q236" s="203">
        <v>1.0200000000000001E-2</v>
      </c>
      <c r="R236" s="203">
        <f>Q236*H236</f>
        <v>4.0800000000000003E-2</v>
      </c>
      <c r="S236" s="203">
        <v>0</v>
      </c>
      <c r="T236" s="204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5" t="s">
        <v>194</v>
      </c>
      <c r="AT236" s="205" t="s">
        <v>190</v>
      </c>
      <c r="AU236" s="205" t="s">
        <v>85</v>
      </c>
      <c r="AY236" s="17" t="s">
        <v>188</v>
      </c>
      <c r="BE236" s="206">
        <f>IF(N236="základní",J236,0)</f>
        <v>0</v>
      </c>
      <c r="BF236" s="206">
        <f>IF(N236="snížená",J236,0)</f>
        <v>0</v>
      </c>
      <c r="BG236" s="206">
        <f>IF(N236="zákl. přenesená",J236,0)</f>
        <v>0</v>
      </c>
      <c r="BH236" s="206">
        <f>IF(N236="sníž. přenesená",J236,0)</f>
        <v>0</v>
      </c>
      <c r="BI236" s="206">
        <f>IF(N236="nulová",J236,0)</f>
        <v>0</v>
      </c>
      <c r="BJ236" s="17" t="s">
        <v>83</v>
      </c>
      <c r="BK236" s="206">
        <f>ROUND(I236*H236,2)</f>
        <v>0</v>
      </c>
      <c r="BL236" s="17" t="s">
        <v>194</v>
      </c>
      <c r="BM236" s="205" t="s">
        <v>418</v>
      </c>
    </row>
    <row r="237" spans="1:65" s="2" customFormat="1" ht="24.2" customHeight="1">
      <c r="A237" s="34"/>
      <c r="B237" s="35"/>
      <c r="C237" s="193" t="s">
        <v>419</v>
      </c>
      <c r="D237" s="193" t="s">
        <v>190</v>
      </c>
      <c r="E237" s="194" t="s">
        <v>420</v>
      </c>
      <c r="F237" s="195" t="s">
        <v>421</v>
      </c>
      <c r="G237" s="196" t="s">
        <v>243</v>
      </c>
      <c r="H237" s="197">
        <v>10</v>
      </c>
      <c r="I237" s="198"/>
      <c r="J237" s="199">
        <f>ROUND(I237*H237,2)</f>
        <v>0</v>
      </c>
      <c r="K237" s="200"/>
      <c r="L237" s="39"/>
      <c r="M237" s="201" t="s">
        <v>1</v>
      </c>
      <c r="N237" s="202" t="s">
        <v>41</v>
      </c>
      <c r="O237" s="71"/>
      <c r="P237" s="203">
        <f>O237*H237</f>
        <v>0</v>
      </c>
      <c r="Q237" s="203">
        <v>1.5E-3</v>
      </c>
      <c r="R237" s="203">
        <f>Q237*H237</f>
        <v>1.4999999999999999E-2</v>
      </c>
      <c r="S237" s="203">
        <v>0</v>
      </c>
      <c r="T237" s="204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5" t="s">
        <v>194</v>
      </c>
      <c r="AT237" s="205" t="s">
        <v>190</v>
      </c>
      <c r="AU237" s="205" t="s">
        <v>85</v>
      </c>
      <c r="AY237" s="17" t="s">
        <v>188</v>
      </c>
      <c r="BE237" s="206">
        <f>IF(N237="základní",J237,0)</f>
        <v>0</v>
      </c>
      <c r="BF237" s="206">
        <f>IF(N237="snížená",J237,0)</f>
        <v>0</v>
      </c>
      <c r="BG237" s="206">
        <f>IF(N237="zákl. přenesená",J237,0)</f>
        <v>0</v>
      </c>
      <c r="BH237" s="206">
        <f>IF(N237="sníž. přenesená",J237,0)</f>
        <v>0</v>
      </c>
      <c r="BI237" s="206">
        <f>IF(N237="nulová",J237,0)</f>
        <v>0</v>
      </c>
      <c r="BJ237" s="17" t="s">
        <v>83</v>
      </c>
      <c r="BK237" s="206">
        <f>ROUND(I237*H237,2)</f>
        <v>0</v>
      </c>
      <c r="BL237" s="17" t="s">
        <v>194</v>
      </c>
      <c r="BM237" s="205" t="s">
        <v>422</v>
      </c>
    </row>
    <row r="238" spans="1:65" s="2" customFormat="1" ht="24.2" customHeight="1">
      <c r="A238" s="34"/>
      <c r="B238" s="35"/>
      <c r="C238" s="193" t="s">
        <v>423</v>
      </c>
      <c r="D238" s="193" t="s">
        <v>190</v>
      </c>
      <c r="E238" s="194" t="s">
        <v>424</v>
      </c>
      <c r="F238" s="195" t="s">
        <v>425</v>
      </c>
      <c r="G238" s="196" t="s">
        <v>193</v>
      </c>
      <c r="H238" s="197">
        <v>23.38</v>
      </c>
      <c r="I238" s="198"/>
      <c r="J238" s="199">
        <f>ROUND(I238*H238,2)</f>
        <v>0</v>
      </c>
      <c r="K238" s="200"/>
      <c r="L238" s="39"/>
      <c r="M238" s="201" t="s">
        <v>1</v>
      </c>
      <c r="N238" s="202" t="s">
        <v>41</v>
      </c>
      <c r="O238" s="71"/>
      <c r="P238" s="203">
        <f>O238*H238</f>
        <v>0</v>
      </c>
      <c r="Q238" s="203">
        <v>2.7300000000000001E-2</v>
      </c>
      <c r="R238" s="203">
        <f>Q238*H238</f>
        <v>0.63827400000000001</v>
      </c>
      <c r="S238" s="203">
        <v>0</v>
      </c>
      <c r="T238" s="204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5" t="s">
        <v>194</v>
      </c>
      <c r="AT238" s="205" t="s">
        <v>190</v>
      </c>
      <c r="AU238" s="205" t="s">
        <v>85</v>
      </c>
      <c r="AY238" s="17" t="s">
        <v>188</v>
      </c>
      <c r="BE238" s="206">
        <f>IF(N238="základní",J238,0)</f>
        <v>0</v>
      </c>
      <c r="BF238" s="206">
        <f>IF(N238="snížená",J238,0)</f>
        <v>0</v>
      </c>
      <c r="BG238" s="206">
        <f>IF(N238="zákl. přenesená",J238,0)</f>
        <v>0</v>
      </c>
      <c r="BH238" s="206">
        <f>IF(N238="sníž. přenesená",J238,0)</f>
        <v>0</v>
      </c>
      <c r="BI238" s="206">
        <f>IF(N238="nulová",J238,0)</f>
        <v>0</v>
      </c>
      <c r="BJ238" s="17" t="s">
        <v>83</v>
      </c>
      <c r="BK238" s="206">
        <f>ROUND(I238*H238,2)</f>
        <v>0</v>
      </c>
      <c r="BL238" s="17" t="s">
        <v>194</v>
      </c>
      <c r="BM238" s="205" t="s">
        <v>426</v>
      </c>
    </row>
    <row r="239" spans="1:65" s="13" customFormat="1" ht="11.25">
      <c r="B239" s="207"/>
      <c r="C239" s="208"/>
      <c r="D239" s="209" t="s">
        <v>196</v>
      </c>
      <c r="E239" s="210" t="s">
        <v>1</v>
      </c>
      <c r="F239" s="211" t="s">
        <v>137</v>
      </c>
      <c r="G239" s="208"/>
      <c r="H239" s="212">
        <v>23.38</v>
      </c>
      <c r="I239" s="213"/>
      <c r="J239" s="208"/>
      <c r="K239" s="208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196</v>
      </c>
      <c r="AU239" s="218" t="s">
        <v>85</v>
      </c>
      <c r="AV239" s="13" t="s">
        <v>85</v>
      </c>
      <c r="AW239" s="13" t="s">
        <v>32</v>
      </c>
      <c r="AX239" s="13" t="s">
        <v>83</v>
      </c>
      <c r="AY239" s="218" t="s">
        <v>188</v>
      </c>
    </row>
    <row r="240" spans="1:65" s="2" customFormat="1" ht="37.9" customHeight="1">
      <c r="A240" s="34"/>
      <c r="B240" s="35"/>
      <c r="C240" s="193" t="s">
        <v>427</v>
      </c>
      <c r="D240" s="193" t="s">
        <v>190</v>
      </c>
      <c r="E240" s="194" t="s">
        <v>428</v>
      </c>
      <c r="F240" s="195" t="s">
        <v>429</v>
      </c>
      <c r="G240" s="196" t="s">
        <v>193</v>
      </c>
      <c r="H240" s="197">
        <v>23.38</v>
      </c>
      <c r="I240" s="198"/>
      <c r="J240" s="199">
        <f>ROUND(I240*H240,2)</f>
        <v>0</v>
      </c>
      <c r="K240" s="200"/>
      <c r="L240" s="39"/>
      <c r="M240" s="201" t="s">
        <v>1</v>
      </c>
      <c r="N240" s="202" t="s">
        <v>41</v>
      </c>
      <c r="O240" s="71"/>
      <c r="P240" s="203">
        <f>O240*H240</f>
        <v>0</v>
      </c>
      <c r="Q240" s="203">
        <v>8.2900000000000005E-3</v>
      </c>
      <c r="R240" s="203">
        <f>Q240*H240</f>
        <v>0.1938202</v>
      </c>
      <c r="S240" s="203">
        <v>0</v>
      </c>
      <c r="T240" s="204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5" t="s">
        <v>194</v>
      </c>
      <c r="AT240" s="205" t="s">
        <v>190</v>
      </c>
      <c r="AU240" s="205" t="s">
        <v>85</v>
      </c>
      <c r="AY240" s="17" t="s">
        <v>188</v>
      </c>
      <c r="BE240" s="206">
        <f>IF(N240="základní",J240,0)</f>
        <v>0</v>
      </c>
      <c r="BF240" s="206">
        <f>IF(N240="snížená",J240,0)</f>
        <v>0</v>
      </c>
      <c r="BG240" s="206">
        <f>IF(N240="zákl. přenesená",J240,0)</f>
        <v>0</v>
      </c>
      <c r="BH240" s="206">
        <f>IF(N240="sníž. přenesená",J240,0)</f>
        <v>0</v>
      </c>
      <c r="BI240" s="206">
        <f>IF(N240="nulová",J240,0)</f>
        <v>0</v>
      </c>
      <c r="BJ240" s="17" t="s">
        <v>83</v>
      </c>
      <c r="BK240" s="206">
        <f>ROUND(I240*H240,2)</f>
        <v>0</v>
      </c>
      <c r="BL240" s="17" t="s">
        <v>194</v>
      </c>
      <c r="BM240" s="205" t="s">
        <v>430</v>
      </c>
    </row>
    <row r="241" spans="1:65" s="13" customFormat="1" ht="11.25">
      <c r="B241" s="207"/>
      <c r="C241" s="208"/>
      <c r="D241" s="209" t="s">
        <v>196</v>
      </c>
      <c r="E241" s="210" t="s">
        <v>1</v>
      </c>
      <c r="F241" s="211" t="s">
        <v>137</v>
      </c>
      <c r="G241" s="208"/>
      <c r="H241" s="212">
        <v>23.38</v>
      </c>
      <c r="I241" s="213"/>
      <c r="J241" s="208"/>
      <c r="K241" s="208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196</v>
      </c>
      <c r="AU241" s="218" t="s">
        <v>85</v>
      </c>
      <c r="AV241" s="13" t="s">
        <v>85</v>
      </c>
      <c r="AW241" s="13" t="s">
        <v>32</v>
      </c>
      <c r="AX241" s="13" t="s">
        <v>83</v>
      </c>
      <c r="AY241" s="218" t="s">
        <v>188</v>
      </c>
    </row>
    <row r="242" spans="1:65" s="2" customFormat="1" ht="14.45" customHeight="1">
      <c r="A242" s="34"/>
      <c r="B242" s="35"/>
      <c r="C242" s="240" t="s">
        <v>431</v>
      </c>
      <c r="D242" s="240" t="s">
        <v>406</v>
      </c>
      <c r="E242" s="241" t="s">
        <v>432</v>
      </c>
      <c r="F242" s="242" t="s">
        <v>433</v>
      </c>
      <c r="G242" s="243" t="s">
        <v>193</v>
      </c>
      <c r="H242" s="244">
        <v>23.847999999999999</v>
      </c>
      <c r="I242" s="245"/>
      <c r="J242" s="246">
        <f>ROUND(I242*H242,2)</f>
        <v>0</v>
      </c>
      <c r="K242" s="247"/>
      <c r="L242" s="248"/>
      <c r="M242" s="249" t="s">
        <v>1</v>
      </c>
      <c r="N242" s="250" t="s">
        <v>41</v>
      </c>
      <c r="O242" s="71"/>
      <c r="P242" s="203">
        <f>O242*H242</f>
        <v>0</v>
      </c>
      <c r="Q242" s="203">
        <v>4.4999999999999999E-4</v>
      </c>
      <c r="R242" s="203">
        <f>Q242*H242</f>
        <v>1.0731599999999999E-2</v>
      </c>
      <c r="S242" s="203">
        <v>0</v>
      </c>
      <c r="T242" s="204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5" t="s">
        <v>225</v>
      </c>
      <c r="AT242" s="205" t="s">
        <v>406</v>
      </c>
      <c r="AU242" s="205" t="s">
        <v>85</v>
      </c>
      <c r="AY242" s="17" t="s">
        <v>188</v>
      </c>
      <c r="BE242" s="206">
        <f>IF(N242="základní",J242,0)</f>
        <v>0</v>
      </c>
      <c r="BF242" s="206">
        <f>IF(N242="snížená",J242,0)</f>
        <v>0</v>
      </c>
      <c r="BG242" s="206">
        <f>IF(N242="zákl. přenesená",J242,0)</f>
        <v>0</v>
      </c>
      <c r="BH242" s="206">
        <f>IF(N242="sníž. přenesená",J242,0)</f>
        <v>0</v>
      </c>
      <c r="BI242" s="206">
        <f>IF(N242="nulová",J242,0)</f>
        <v>0</v>
      </c>
      <c r="BJ242" s="17" t="s">
        <v>83</v>
      </c>
      <c r="BK242" s="206">
        <f>ROUND(I242*H242,2)</f>
        <v>0</v>
      </c>
      <c r="BL242" s="17" t="s">
        <v>194</v>
      </c>
      <c r="BM242" s="205" t="s">
        <v>434</v>
      </c>
    </row>
    <row r="243" spans="1:65" s="13" customFormat="1" ht="11.25">
      <c r="B243" s="207"/>
      <c r="C243" s="208"/>
      <c r="D243" s="209" t="s">
        <v>196</v>
      </c>
      <c r="E243" s="208"/>
      <c r="F243" s="211" t="s">
        <v>435</v>
      </c>
      <c r="G243" s="208"/>
      <c r="H243" s="212">
        <v>23.847999999999999</v>
      </c>
      <c r="I243" s="213"/>
      <c r="J243" s="208"/>
      <c r="K243" s="208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196</v>
      </c>
      <c r="AU243" s="218" t="s">
        <v>85</v>
      </c>
      <c r="AV243" s="13" t="s">
        <v>85</v>
      </c>
      <c r="AW243" s="13" t="s">
        <v>4</v>
      </c>
      <c r="AX243" s="13" t="s">
        <v>83</v>
      </c>
      <c r="AY243" s="218" t="s">
        <v>188</v>
      </c>
    </row>
    <row r="244" spans="1:65" s="2" customFormat="1" ht="24.2" customHeight="1">
      <c r="A244" s="34"/>
      <c r="B244" s="35"/>
      <c r="C244" s="193" t="s">
        <v>436</v>
      </c>
      <c r="D244" s="193" t="s">
        <v>190</v>
      </c>
      <c r="E244" s="194" t="s">
        <v>437</v>
      </c>
      <c r="F244" s="195" t="s">
        <v>438</v>
      </c>
      <c r="G244" s="196" t="s">
        <v>193</v>
      </c>
      <c r="H244" s="197">
        <v>23.38</v>
      </c>
      <c r="I244" s="198"/>
      <c r="J244" s="199">
        <f>ROUND(I244*H244,2)</f>
        <v>0</v>
      </c>
      <c r="K244" s="200"/>
      <c r="L244" s="39"/>
      <c r="M244" s="201" t="s">
        <v>1</v>
      </c>
      <c r="N244" s="202" t="s">
        <v>41</v>
      </c>
      <c r="O244" s="71"/>
      <c r="P244" s="203">
        <f>O244*H244</f>
        <v>0</v>
      </c>
      <c r="Q244" s="203">
        <v>4.8599999999999997E-3</v>
      </c>
      <c r="R244" s="203">
        <f>Q244*H244</f>
        <v>0.11362679999999999</v>
      </c>
      <c r="S244" s="203">
        <v>0</v>
      </c>
      <c r="T244" s="204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5" t="s">
        <v>194</v>
      </c>
      <c r="AT244" s="205" t="s">
        <v>190</v>
      </c>
      <c r="AU244" s="205" t="s">
        <v>85</v>
      </c>
      <c r="AY244" s="17" t="s">
        <v>188</v>
      </c>
      <c r="BE244" s="206">
        <f>IF(N244="základní",J244,0)</f>
        <v>0</v>
      </c>
      <c r="BF244" s="206">
        <f>IF(N244="snížená",J244,0)</f>
        <v>0</v>
      </c>
      <c r="BG244" s="206">
        <f>IF(N244="zákl. přenesená",J244,0)</f>
        <v>0</v>
      </c>
      <c r="BH244" s="206">
        <f>IF(N244="sníž. přenesená",J244,0)</f>
        <v>0</v>
      </c>
      <c r="BI244" s="206">
        <f>IF(N244="nulová",J244,0)</f>
        <v>0</v>
      </c>
      <c r="BJ244" s="17" t="s">
        <v>83</v>
      </c>
      <c r="BK244" s="206">
        <f>ROUND(I244*H244,2)</f>
        <v>0</v>
      </c>
      <c r="BL244" s="17" t="s">
        <v>194</v>
      </c>
      <c r="BM244" s="205" t="s">
        <v>439</v>
      </c>
    </row>
    <row r="245" spans="1:65" s="13" customFormat="1" ht="11.25">
      <c r="B245" s="207"/>
      <c r="C245" s="208"/>
      <c r="D245" s="209" t="s">
        <v>196</v>
      </c>
      <c r="E245" s="210" t="s">
        <v>1</v>
      </c>
      <c r="F245" s="211" t="s">
        <v>137</v>
      </c>
      <c r="G245" s="208"/>
      <c r="H245" s="212">
        <v>23.38</v>
      </c>
      <c r="I245" s="213"/>
      <c r="J245" s="208"/>
      <c r="K245" s="208"/>
      <c r="L245" s="214"/>
      <c r="M245" s="215"/>
      <c r="N245" s="216"/>
      <c r="O245" s="216"/>
      <c r="P245" s="216"/>
      <c r="Q245" s="216"/>
      <c r="R245" s="216"/>
      <c r="S245" s="216"/>
      <c r="T245" s="217"/>
      <c r="AT245" s="218" t="s">
        <v>196</v>
      </c>
      <c r="AU245" s="218" t="s">
        <v>85</v>
      </c>
      <c r="AV245" s="13" t="s">
        <v>85</v>
      </c>
      <c r="AW245" s="13" t="s">
        <v>32</v>
      </c>
      <c r="AX245" s="13" t="s">
        <v>83</v>
      </c>
      <c r="AY245" s="218" t="s">
        <v>188</v>
      </c>
    </row>
    <row r="246" spans="1:65" s="2" customFormat="1" ht="24.2" customHeight="1">
      <c r="A246" s="34"/>
      <c r="B246" s="35"/>
      <c r="C246" s="193" t="s">
        <v>440</v>
      </c>
      <c r="D246" s="193" t="s">
        <v>190</v>
      </c>
      <c r="E246" s="194" t="s">
        <v>441</v>
      </c>
      <c r="F246" s="195" t="s">
        <v>442</v>
      </c>
      <c r="G246" s="196" t="s">
        <v>193</v>
      </c>
      <c r="H246" s="197">
        <v>24.548999999999999</v>
      </c>
      <c r="I246" s="198"/>
      <c r="J246" s="199">
        <f>ROUND(I246*H246,2)</f>
        <v>0</v>
      </c>
      <c r="K246" s="200"/>
      <c r="L246" s="39"/>
      <c r="M246" s="201" t="s">
        <v>1</v>
      </c>
      <c r="N246" s="202" t="s">
        <v>41</v>
      </c>
      <c r="O246" s="71"/>
      <c r="P246" s="203">
        <f>O246*H246</f>
        <v>0</v>
      </c>
      <c r="Q246" s="203">
        <v>3.48E-3</v>
      </c>
      <c r="R246" s="203">
        <f>Q246*H246</f>
        <v>8.5430519999999996E-2</v>
      </c>
      <c r="S246" s="203">
        <v>0</v>
      </c>
      <c r="T246" s="204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5" t="s">
        <v>194</v>
      </c>
      <c r="AT246" s="205" t="s">
        <v>190</v>
      </c>
      <c r="AU246" s="205" t="s">
        <v>85</v>
      </c>
      <c r="AY246" s="17" t="s">
        <v>188</v>
      </c>
      <c r="BE246" s="206">
        <f>IF(N246="základní",J246,0)</f>
        <v>0</v>
      </c>
      <c r="BF246" s="206">
        <f>IF(N246="snížená",J246,0)</f>
        <v>0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17" t="s">
        <v>83</v>
      </c>
      <c r="BK246" s="206">
        <f>ROUND(I246*H246,2)</f>
        <v>0</v>
      </c>
      <c r="BL246" s="17" t="s">
        <v>194</v>
      </c>
      <c r="BM246" s="205" t="s">
        <v>443</v>
      </c>
    </row>
    <row r="247" spans="1:65" s="13" customFormat="1" ht="11.25">
      <c r="B247" s="207"/>
      <c r="C247" s="208"/>
      <c r="D247" s="209" t="s">
        <v>196</v>
      </c>
      <c r="E247" s="210" t="s">
        <v>1</v>
      </c>
      <c r="F247" s="211" t="s">
        <v>137</v>
      </c>
      <c r="G247" s="208"/>
      <c r="H247" s="212">
        <v>23.38</v>
      </c>
      <c r="I247" s="213"/>
      <c r="J247" s="208"/>
      <c r="K247" s="208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196</v>
      </c>
      <c r="AU247" s="218" t="s">
        <v>85</v>
      </c>
      <c r="AV247" s="13" t="s">
        <v>85</v>
      </c>
      <c r="AW247" s="13" t="s">
        <v>32</v>
      </c>
      <c r="AX247" s="13" t="s">
        <v>83</v>
      </c>
      <c r="AY247" s="218" t="s">
        <v>188</v>
      </c>
    </row>
    <row r="248" spans="1:65" s="13" customFormat="1" ht="11.25">
      <c r="B248" s="207"/>
      <c r="C248" s="208"/>
      <c r="D248" s="209" t="s">
        <v>196</v>
      </c>
      <c r="E248" s="208"/>
      <c r="F248" s="211" t="s">
        <v>444</v>
      </c>
      <c r="G248" s="208"/>
      <c r="H248" s="212">
        <v>24.548999999999999</v>
      </c>
      <c r="I248" s="213"/>
      <c r="J248" s="208"/>
      <c r="K248" s="208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196</v>
      </c>
      <c r="AU248" s="218" t="s">
        <v>85</v>
      </c>
      <c r="AV248" s="13" t="s">
        <v>85</v>
      </c>
      <c r="AW248" s="13" t="s">
        <v>4</v>
      </c>
      <c r="AX248" s="13" t="s">
        <v>83</v>
      </c>
      <c r="AY248" s="218" t="s">
        <v>188</v>
      </c>
    </row>
    <row r="249" spans="1:65" s="2" customFormat="1" ht="24.2" customHeight="1">
      <c r="A249" s="34"/>
      <c r="B249" s="35"/>
      <c r="C249" s="193" t="s">
        <v>445</v>
      </c>
      <c r="D249" s="193" t="s">
        <v>190</v>
      </c>
      <c r="E249" s="194" t="s">
        <v>446</v>
      </c>
      <c r="F249" s="195" t="s">
        <v>447</v>
      </c>
      <c r="G249" s="196" t="s">
        <v>193</v>
      </c>
      <c r="H249" s="197">
        <v>1076.28</v>
      </c>
      <c r="I249" s="198"/>
      <c r="J249" s="199">
        <f>ROUND(I249*H249,2)</f>
        <v>0</v>
      </c>
      <c r="K249" s="200"/>
      <c r="L249" s="39"/>
      <c r="M249" s="201" t="s">
        <v>1</v>
      </c>
      <c r="N249" s="202" t="s">
        <v>41</v>
      </c>
      <c r="O249" s="71"/>
      <c r="P249" s="203">
        <f>O249*H249</f>
        <v>0</v>
      </c>
      <c r="Q249" s="203">
        <v>2.7300000000000001E-2</v>
      </c>
      <c r="R249" s="203">
        <f>Q249*H249</f>
        <v>29.382444</v>
      </c>
      <c r="S249" s="203">
        <v>0</v>
      </c>
      <c r="T249" s="204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05" t="s">
        <v>194</v>
      </c>
      <c r="AT249" s="205" t="s">
        <v>190</v>
      </c>
      <c r="AU249" s="205" t="s">
        <v>85</v>
      </c>
      <c r="AY249" s="17" t="s">
        <v>188</v>
      </c>
      <c r="BE249" s="206">
        <f>IF(N249="základní",J249,0)</f>
        <v>0</v>
      </c>
      <c r="BF249" s="206">
        <f>IF(N249="snížená",J249,0)</f>
        <v>0</v>
      </c>
      <c r="BG249" s="206">
        <f>IF(N249="zákl. přenesená",J249,0)</f>
        <v>0</v>
      </c>
      <c r="BH249" s="206">
        <f>IF(N249="sníž. přenesená",J249,0)</f>
        <v>0</v>
      </c>
      <c r="BI249" s="206">
        <f>IF(N249="nulová",J249,0)</f>
        <v>0</v>
      </c>
      <c r="BJ249" s="17" t="s">
        <v>83</v>
      </c>
      <c r="BK249" s="206">
        <f>ROUND(I249*H249,2)</f>
        <v>0</v>
      </c>
      <c r="BL249" s="17" t="s">
        <v>194</v>
      </c>
      <c r="BM249" s="205" t="s">
        <v>448</v>
      </c>
    </row>
    <row r="250" spans="1:65" s="13" customFormat="1" ht="11.25">
      <c r="B250" s="207"/>
      <c r="C250" s="208"/>
      <c r="D250" s="209" t="s">
        <v>196</v>
      </c>
      <c r="E250" s="210" t="s">
        <v>1</v>
      </c>
      <c r="F250" s="211" t="s">
        <v>449</v>
      </c>
      <c r="G250" s="208"/>
      <c r="H250" s="212">
        <v>1076.28</v>
      </c>
      <c r="I250" s="213"/>
      <c r="J250" s="208"/>
      <c r="K250" s="208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196</v>
      </c>
      <c r="AU250" s="218" t="s">
        <v>85</v>
      </c>
      <c r="AV250" s="13" t="s">
        <v>85</v>
      </c>
      <c r="AW250" s="13" t="s">
        <v>32</v>
      </c>
      <c r="AX250" s="13" t="s">
        <v>83</v>
      </c>
      <c r="AY250" s="218" t="s">
        <v>188</v>
      </c>
    </row>
    <row r="251" spans="1:65" s="2" customFormat="1" ht="24.2" customHeight="1">
      <c r="A251" s="34"/>
      <c r="B251" s="35"/>
      <c r="C251" s="193" t="s">
        <v>450</v>
      </c>
      <c r="D251" s="193" t="s">
        <v>190</v>
      </c>
      <c r="E251" s="194" t="s">
        <v>451</v>
      </c>
      <c r="F251" s="195" t="s">
        <v>452</v>
      </c>
      <c r="G251" s="196" t="s">
        <v>193</v>
      </c>
      <c r="H251" s="197">
        <v>0.34</v>
      </c>
      <c r="I251" s="198"/>
      <c r="J251" s="199">
        <f>ROUND(I251*H251,2)</f>
        <v>0</v>
      </c>
      <c r="K251" s="200"/>
      <c r="L251" s="39"/>
      <c r="M251" s="201" t="s">
        <v>1</v>
      </c>
      <c r="N251" s="202" t="s">
        <v>41</v>
      </c>
      <c r="O251" s="71"/>
      <c r="P251" s="203">
        <f>O251*H251</f>
        <v>0</v>
      </c>
      <c r="Q251" s="203">
        <v>4.3800000000000002E-3</v>
      </c>
      <c r="R251" s="203">
        <f>Q251*H251</f>
        <v>1.4892000000000002E-3</v>
      </c>
      <c r="S251" s="203">
        <v>0</v>
      </c>
      <c r="T251" s="204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05" t="s">
        <v>194</v>
      </c>
      <c r="AT251" s="205" t="s">
        <v>190</v>
      </c>
      <c r="AU251" s="205" t="s">
        <v>85</v>
      </c>
      <c r="AY251" s="17" t="s">
        <v>188</v>
      </c>
      <c r="BE251" s="206">
        <f>IF(N251="základní",J251,0)</f>
        <v>0</v>
      </c>
      <c r="BF251" s="206">
        <f>IF(N251="snížená",J251,0)</f>
        <v>0</v>
      </c>
      <c r="BG251" s="206">
        <f>IF(N251="zákl. přenesená",J251,0)</f>
        <v>0</v>
      </c>
      <c r="BH251" s="206">
        <f>IF(N251="sníž. přenesená",J251,0)</f>
        <v>0</v>
      </c>
      <c r="BI251" s="206">
        <f>IF(N251="nulová",J251,0)</f>
        <v>0</v>
      </c>
      <c r="BJ251" s="17" t="s">
        <v>83</v>
      </c>
      <c r="BK251" s="206">
        <f>ROUND(I251*H251,2)</f>
        <v>0</v>
      </c>
      <c r="BL251" s="17" t="s">
        <v>194</v>
      </c>
      <c r="BM251" s="205" t="s">
        <v>453</v>
      </c>
    </row>
    <row r="252" spans="1:65" s="13" customFormat="1" ht="11.25">
      <c r="B252" s="207"/>
      <c r="C252" s="208"/>
      <c r="D252" s="209" t="s">
        <v>196</v>
      </c>
      <c r="E252" s="210" t="s">
        <v>1</v>
      </c>
      <c r="F252" s="211" t="s">
        <v>454</v>
      </c>
      <c r="G252" s="208"/>
      <c r="H252" s="212">
        <v>0.34</v>
      </c>
      <c r="I252" s="213"/>
      <c r="J252" s="208"/>
      <c r="K252" s="208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196</v>
      </c>
      <c r="AU252" s="218" t="s">
        <v>85</v>
      </c>
      <c r="AV252" s="13" t="s">
        <v>85</v>
      </c>
      <c r="AW252" s="13" t="s">
        <v>32</v>
      </c>
      <c r="AX252" s="13" t="s">
        <v>83</v>
      </c>
      <c r="AY252" s="218" t="s">
        <v>188</v>
      </c>
    </row>
    <row r="253" spans="1:65" s="2" customFormat="1" ht="37.9" customHeight="1">
      <c r="A253" s="34"/>
      <c r="B253" s="35"/>
      <c r="C253" s="193" t="s">
        <v>455</v>
      </c>
      <c r="D253" s="193" t="s">
        <v>190</v>
      </c>
      <c r="E253" s="194" t="s">
        <v>456</v>
      </c>
      <c r="F253" s="195" t="s">
        <v>457</v>
      </c>
      <c r="G253" s="196" t="s">
        <v>193</v>
      </c>
      <c r="H253" s="197">
        <v>36.03</v>
      </c>
      <c r="I253" s="198"/>
      <c r="J253" s="199">
        <f>ROUND(I253*H253,2)</f>
        <v>0</v>
      </c>
      <c r="K253" s="200"/>
      <c r="L253" s="39"/>
      <c r="M253" s="201" t="s">
        <v>1</v>
      </c>
      <c r="N253" s="202" t="s">
        <v>41</v>
      </c>
      <c r="O253" s="71"/>
      <c r="P253" s="203">
        <f>O253*H253</f>
        <v>0</v>
      </c>
      <c r="Q253" s="203">
        <v>8.5199999999999998E-3</v>
      </c>
      <c r="R253" s="203">
        <f>Q253*H253</f>
        <v>0.30697560000000002</v>
      </c>
      <c r="S253" s="203">
        <v>0</v>
      </c>
      <c r="T253" s="204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05" t="s">
        <v>194</v>
      </c>
      <c r="AT253" s="205" t="s">
        <v>190</v>
      </c>
      <c r="AU253" s="205" t="s">
        <v>85</v>
      </c>
      <c r="AY253" s="17" t="s">
        <v>188</v>
      </c>
      <c r="BE253" s="206">
        <f>IF(N253="základní",J253,0)</f>
        <v>0</v>
      </c>
      <c r="BF253" s="206">
        <f>IF(N253="snížená",J253,0)</f>
        <v>0</v>
      </c>
      <c r="BG253" s="206">
        <f>IF(N253="zákl. přenesená",J253,0)</f>
        <v>0</v>
      </c>
      <c r="BH253" s="206">
        <f>IF(N253="sníž. přenesená",J253,0)</f>
        <v>0</v>
      </c>
      <c r="BI253" s="206">
        <f>IF(N253="nulová",J253,0)</f>
        <v>0</v>
      </c>
      <c r="BJ253" s="17" t="s">
        <v>83</v>
      </c>
      <c r="BK253" s="206">
        <f>ROUND(I253*H253,2)</f>
        <v>0</v>
      </c>
      <c r="BL253" s="17" t="s">
        <v>194</v>
      </c>
      <c r="BM253" s="205" t="s">
        <v>458</v>
      </c>
    </row>
    <row r="254" spans="1:65" s="13" customFormat="1" ht="11.25">
      <c r="B254" s="207"/>
      <c r="C254" s="208"/>
      <c r="D254" s="209" t="s">
        <v>196</v>
      </c>
      <c r="E254" s="210" t="s">
        <v>1</v>
      </c>
      <c r="F254" s="211" t="s">
        <v>113</v>
      </c>
      <c r="G254" s="208"/>
      <c r="H254" s="212">
        <v>36.03</v>
      </c>
      <c r="I254" s="213"/>
      <c r="J254" s="208"/>
      <c r="K254" s="208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196</v>
      </c>
      <c r="AU254" s="218" t="s">
        <v>85</v>
      </c>
      <c r="AV254" s="13" t="s">
        <v>85</v>
      </c>
      <c r="AW254" s="13" t="s">
        <v>32</v>
      </c>
      <c r="AX254" s="13" t="s">
        <v>83</v>
      </c>
      <c r="AY254" s="218" t="s">
        <v>188</v>
      </c>
    </row>
    <row r="255" spans="1:65" s="2" customFormat="1" ht="24.2" customHeight="1">
      <c r="A255" s="34"/>
      <c r="B255" s="35"/>
      <c r="C255" s="240" t="s">
        <v>459</v>
      </c>
      <c r="D255" s="240" t="s">
        <v>406</v>
      </c>
      <c r="E255" s="241" t="s">
        <v>460</v>
      </c>
      <c r="F255" s="242" t="s">
        <v>461</v>
      </c>
      <c r="G255" s="243" t="s">
        <v>193</v>
      </c>
      <c r="H255" s="244">
        <v>36.750999999999998</v>
      </c>
      <c r="I255" s="245"/>
      <c r="J255" s="246">
        <f>ROUND(I255*H255,2)</f>
        <v>0</v>
      </c>
      <c r="K255" s="247"/>
      <c r="L255" s="248"/>
      <c r="M255" s="249" t="s">
        <v>1</v>
      </c>
      <c r="N255" s="250" t="s">
        <v>41</v>
      </c>
      <c r="O255" s="71"/>
      <c r="P255" s="203">
        <f>O255*H255</f>
        <v>0</v>
      </c>
      <c r="Q255" s="203">
        <v>3.5999999999999999E-3</v>
      </c>
      <c r="R255" s="203">
        <f>Q255*H255</f>
        <v>0.13230359999999999</v>
      </c>
      <c r="S255" s="203">
        <v>0</v>
      </c>
      <c r="T255" s="204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5" t="s">
        <v>225</v>
      </c>
      <c r="AT255" s="205" t="s">
        <v>406</v>
      </c>
      <c r="AU255" s="205" t="s">
        <v>85</v>
      </c>
      <c r="AY255" s="17" t="s">
        <v>188</v>
      </c>
      <c r="BE255" s="206">
        <f>IF(N255="základní",J255,0)</f>
        <v>0</v>
      </c>
      <c r="BF255" s="206">
        <f>IF(N255="snížená",J255,0)</f>
        <v>0</v>
      </c>
      <c r="BG255" s="206">
        <f>IF(N255="zákl. přenesená",J255,0)</f>
        <v>0</v>
      </c>
      <c r="BH255" s="206">
        <f>IF(N255="sníž. přenesená",J255,0)</f>
        <v>0</v>
      </c>
      <c r="BI255" s="206">
        <f>IF(N255="nulová",J255,0)</f>
        <v>0</v>
      </c>
      <c r="BJ255" s="17" t="s">
        <v>83</v>
      </c>
      <c r="BK255" s="206">
        <f>ROUND(I255*H255,2)</f>
        <v>0</v>
      </c>
      <c r="BL255" s="17" t="s">
        <v>194</v>
      </c>
      <c r="BM255" s="205" t="s">
        <v>462</v>
      </c>
    </row>
    <row r="256" spans="1:65" s="13" customFormat="1" ht="11.25">
      <c r="B256" s="207"/>
      <c r="C256" s="208"/>
      <c r="D256" s="209" t="s">
        <v>196</v>
      </c>
      <c r="E256" s="208"/>
      <c r="F256" s="211" t="s">
        <v>463</v>
      </c>
      <c r="G256" s="208"/>
      <c r="H256" s="212">
        <v>36.750999999999998</v>
      </c>
      <c r="I256" s="213"/>
      <c r="J256" s="208"/>
      <c r="K256" s="208"/>
      <c r="L256" s="214"/>
      <c r="M256" s="215"/>
      <c r="N256" s="216"/>
      <c r="O256" s="216"/>
      <c r="P256" s="216"/>
      <c r="Q256" s="216"/>
      <c r="R256" s="216"/>
      <c r="S256" s="216"/>
      <c r="T256" s="217"/>
      <c r="AT256" s="218" t="s">
        <v>196</v>
      </c>
      <c r="AU256" s="218" t="s">
        <v>85</v>
      </c>
      <c r="AV256" s="13" t="s">
        <v>85</v>
      </c>
      <c r="AW256" s="13" t="s">
        <v>4</v>
      </c>
      <c r="AX256" s="13" t="s">
        <v>83</v>
      </c>
      <c r="AY256" s="218" t="s">
        <v>188</v>
      </c>
    </row>
    <row r="257" spans="1:65" s="2" customFormat="1" ht="37.9" customHeight="1">
      <c r="A257" s="34"/>
      <c r="B257" s="35"/>
      <c r="C257" s="193" t="s">
        <v>464</v>
      </c>
      <c r="D257" s="193" t="s">
        <v>190</v>
      </c>
      <c r="E257" s="194" t="s">
        <v>465</v>
      </c>
      <c r="F257" s="195" t="s">
        <v>466</v>
      </c>
      <c r="G257" s="196" t="s">
        <v>193</v>
      </c>
      <c r="H257" s="197">
        <v>722.12</v>
      </c>
      <c r="I257" s="198"/>
      <c r="J257" s="199">
        <f>ROUND(I257*H257,2)</f>
        <v>0</v>
      </c>
      <c r="K257" s="200"/>
      <c r="L257" s="39"/>
      <c r="M257" s="201" t="s">
        <v>1</v>
      </c>
      <c r="N257" s="202" t="s">
        <v>41</v>
      </c>
      <c r="O257" s="71"/>
      <c r="P257" s="203">
        <f>O257*H257</f>
        <v>0</v>
      </c>
      <c r="Q257" s="203">
        <v>8.6E-3</v>
      </c>
      <c r="R257" s="203">
        <f>Q257*H257</f>
        <v>6.2102320000000004</v>
      </c>
      <c r="S257" s="203">
        <v>0</v>
      </c>
      <c r="T257" s="204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5" t="s">
        <v>194</v>
      </c>
      <c r="AT257" s="205" t="s">
        <v>190</v>
      </c>
      <c r="AU257" s="205" t="s">
        <v>85</v>
      </c>
      <c r="AY257" s="17" t="s">
        <v>188</v>
      </c>
      <c r="BE257" s="206">
        <f>IF(N257="základní",J257,0)</f>
        <v>0</v>
      </c>
      <c r="BF257" s="206">
        <f>IF(N257="snížená",J257,0)</f>
        <v>0</v>
      </c>
      <c r="BG257" s="206">
        <f>IF(N257="zákl. přenesená",J257,0)</f>
        <v>0</v>
      </c>
      <c r="BH257" s="206">
        <f>IF(N257="sníž. přenesená",J257,0)</f>
        <v>0</v>
      </c>
      <c r="BI257" s="206">
        <f>IF(N257="nulová",J257,0)</f>
        <v>0</v>
      </c>
      <c r="BJ257" s="17" t="s">
        <v>83</v>
      </c>
      <c r="BK257" s="206">
        <f>ROUND(I257*H257,2)</f>
        <v>0</v>
      </c>
      <c r="BL257" s="17" t="s">
        <v>194</v>
      </c>
      <c r="BM257" s="205" t="s">
        <v>467</v>
      </c>
    </row>
    <row r="258" spans="1:65" s="13" customFormat="1" ht="11.25">
      <c r="B258" s="207"/>
      <c r="C258" s="208"/>
      <c r="D258" s="209" t="s">
        <v>196</v>
      </c>
      <c r="E258" s="210" t="s">
        <v>1</v>
      </c>
      <c r="F258" s="211" t="s">
        <v>126</v>
      </c>
      <c r="G258" s="208"/>
      <c r="H258" s="212">
        <v>722.12</v>
      </c>
      <c r="I258" s="213"/>
      <c r="J258" s="208"/>
      <c r="K258" s="208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196</v>
      </c>
      <c r="AU258" s="218" t="s">
        <v>85</v>
      </c>
      <c r="AV258" s="13" t="s">
        <v>85</v>
      </c>
      <c r="AW258" s="13" t="s">
        <v>32</v>
      </c>
      <c r="AX258" s="13" t="s">
        <v>83</v>
      </c>
      <c r="AY258" s="218" t="s">
        <v>188</v>
      </c>
    </row>
    <row r="259" spans="1:65" s="2" customFormat="1" ht="14.45" customHeight="1">
      <c r="A259" s="34"/>
      <c r="B259" s="35"/>
      <c r="C259" s="240" t="s">
        <v>468</v>
      </c>
      <c r="D259" s="240" t="s">
        <v>406</v>
      </c>
      <c r="E259" s="241" t="s">
        <v>469</v>
      </c>
      <c r="F259" s="242" t="s">
        <v>470</v>
      </c>
      <c r="G259" s="243" t="s">
        <v>193</v>
      </c>
      <c r="H259" s="244">
        <v>736.56200000000001</v>
      </c>
      <c r="I259" s="245"/>
      <c r="J259" s="246">
        <f>ROUND(I259*H259,2)</f>
        <v>0</v>
      </c>
      <c r="K259" s="247"/>
      <c r="L259" s="248"/>
      <c r="M259" s="249" t="s">
        <v>1</v>
      </c>
      <c r="N259" s="250" t="s">
        <v>41</v>
      </c>
      <c r="O259" s="71"/>
      <c r="P259" s="203">
        <f>O259*H259</f>
        <v>0</v>
      </c>
      <c r="Q259" s="203">
        <v>2.3999999999999998E-3</v>
      </c>
      <c r="R259" s="203">
        <f>Q259*H259</f>
        <v>1.7677487999999999</v>
      </c>
      <c r="S259" s="203">
        <v>0</v>
      </c>
      <c r="T259" s="204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5" t="s">
        <v>225</v>
      </c>
      <c r="AT259" s="205" t="s">
        <v>406</v>
      </c>
      <c r="AU259" s="205" t="s">
        <v>85</v>
      </c>
      <c r="AY259" s="17" t="s">
        <v>188</v>
      </c>
      <c r="BE259" s="206">
        <f>IF(N259="základní",J259,0)</f>
        <v>0</v>
      </c>
      <c r="BF259" s="206">
        <f>IF(N259="snížená",J259,0)</f>
        <v>0</v>
      </c>
      <c r="BG259" s="206">
        <f>IF(N259="zákl. přenesená",J259,0)</f>
        <v>0</v>
      </c>
      <c r="BH259" s="206">
        <f>IF(N259="sníž. přenesená",J259,0)</f>
        <v>0</v>
      </c>
      <c r="BI259" s="206">
        <f>IF(N259="nulová",J259,0)</f>
        <v>0</v>
      </c>
      <c r="BJ259" s="17" t="s">
        <v>83</v>
      </c>
      <c r="BK259" s="206">
        <f>ROUND(I259*H259,2)</f>
        <v>0</v>
      </c>
      <c r="BL259" s="17" t="s">
        <v>194</v>
      </c>
      <c r="BM259" s="205" t="s">
        <v>471</v>
      </c>
    </row>
    <row r="260" spans="1:65" s="13" customFormat="1" ht="11.25">
      <c r="B260" s="207"/>
      <c r="C260" s="208"/>
      <c r="D260" s="209" t="s">
        <v>196</v>
      </c>
      <c r="E260" s="208"/>
      <c r="F260" s="211" t="s">
        <v>472</v>
      </c>
      <c r="G260" s="208"/>
      <c r="H260" s="212">
        <v>736.56200000000001</v>
      </c>
      <c r="I260" s="213"/>
      <c r="J260" s="208"/>
      <c r="K260" s="208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196</v>
      </c>
      <c r="AU260" s="218" t="s">
        <v>85</v>
      </c>
      <c r="AV260" s="13" t="s">
        <v>85</v>
      </c>
      <c r="AW260" s="13" t="s">
        <v>4</v>
      </c>
      <c r="AX260" s="13" t="s">
        <v>83</v>
      </c>
      <c r="AY260" s="218" t="s">
        <v>188</v>
      </c>
    </row>
    <row r="261" spans="1:65" s="2" customFormat="1" ht="37.9" customHeight="1">
      <c r="A261" s="34"/>
      <c r="B261" s="35"/>
      <c r="C261" s="193" t="s">
        <v>473</v>
      </c>
      <c r="D261" s="193" t="s">
        <v>190</v>
      </c>
      <c r="E261" s="194" t="s">
        <v>474</v>
      </c>
      <c r="F261" s="195" t="s">
        <v>475</v>
      </c>
      <c r="G261" s="196" t="s">
        <v>243</v>
      </c>
      <c r="H261" s="197">
        <v>657.1</v>
      </c>
      <c r="I261" s="198"/>
      <c r="J261" s="199">
        <f>ROUND(I261*H261,2)</f>
        <v>0</v>
      </c>
      <c r="K261" s="200"/>
      <c r="L261" s="39"/>
      <c r="M261" s="201" t="s">
        <v>1</v>
      </c>
      <c r="N261" s="202" t="s">
        <v>41</v>
      </c>
      <c r="O261" s="71"/>
      <c r="P261" s="203">
        <f>O261*H261</f>
        <v>0</v>
      </c>
      <c r="Q261" s="203">
        <v>3.3899999999999998E-3</v>
      </c>
      <c r="R261" s="203">
        <f>Q261*H261</f>
        <v>2.2275689999999999</v>
      </c>
      <c r="S261" s="203">
        <v>0</v>
      </c>
      <c r="T261" s="204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5" t="s">
        <v>194</v>
      </c>
      <c r="AT261" s="205" t="s">
        <v>190</v>
      </c>
      <c r="AU261" s="205" t="s">
        <v>85</v>
      </c>
      <c r="AY261" s="17" t="s">
        <v>188</v>
      </c>
      <c r="BE261" s="206">
        <f>IF(N261="základní",J261,0)</f>
        <v>0</v>
      </c>
      <c r="BF261" s="206">
        <f>IF(N261="snížená",J261,0)</f>
        <v>0</v>
      </c>
      <c r="BG261" s="206">
        <f>IF(N261="zákl. přenesená",J261,0)</f>
        <v>0</v>
      </c>
      <c r="BH261" s="206">
        <f>IF(N261="sníž. přenesená",J261,0)</f>
        <v>0</v>
      </c>
      <c r="BI261" s="206">
        <f>IF(N261="nulová",J261,0)</f>
        <v>0</v>
      </c>
      <c r="BJ261" s="17" t="s">
        <v>83</v>
      </c>
      <c r="BK261" s="206">
        <f>ROUND(I261*H261,2)</f>
        <v>0</v>
      </c>
      <c r="BL261" s="17" t="s">
        <v>194</v>
      </c>
      <c r="BM261" s="205" t="s">
        <v>476</v>
      </c>
    </row>
    <row r="262" spans="1:65" s="13" customFormat="1" ht="11.25">
      <c r="B262" s="207"/>
      <c r="C262" s="208"/>
      <c r="D262" s="209" t="s">
        <v>196</v>
      </c>
      <c r="E262" s="210" t="s">
        <v>1</v>
      </c>
      <c r="F262" s="211" t="s">
        <v>477</v>
      </c>
      <c r="G262" s="208"/>
      <c r="H262" s="212">
        <v>657.1</v>
      </c>
      <c r="I262" s="213"/>
      <c r="J262" s="208"/>
      <c r="K262" s="208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196</v>
      </c>
      <c r="AU262" s="218" t="s">
        <v>85</v>
      </c>
      <c r="AV262" s="13" t="s">
        <v>85</v>
      </c>
      <c r="AW262" s="13" t="s">
        <v>32</v>
      </c>
      <c r="AX262" s="13" t="s">
        <v>83</v>
      </c>
      <c r="AY262" s="218" t="s">
        <v>188</v>
      </c>
    </row>
    <row r="263" spans="1:65" s="2" customFormat="1" ht="14.45" customHeight="1">
      <c r="A263" s="34"/>
      <c r="B263" s="35"/>
      <c r="C263" s="240" t="s">
        <v>478</v>
      </c>
      <c r="D263" s="240" t="s">
        <v>406</v>
      </c>
      <c r="E263" s="241" t="s">
        <v>432</v>
      </c>
      <c r="F263" s="242" t="s">
        <v>433</v>
      </c>
      <c r="G263" s="243" t="s">
        <v>193</v>
      </c>
      <c r="H263" s="244">
        <v>275.98200000000003</v>
      </c>
      <c r="I263" s="245"/>
      <c r="J263" s="246">
        <f>ROUND(I263*H263,2)</f>
        <v>0</v>
      </c>
      <c r="K263" s="247"/>
      <c r="L263" s="248"/>
      <c r="M263" s="249" t="s">
        <v>1</v>
      </c>
      <c r="N263" s="250" t="s">
        <v>41</v>
      </c>
      <c r="O263" s="71"/>
      <c r="P263" s="203">
        <f>O263*H263</f>
        <v>0</v>
      </c>
      <c r="Q263" s="203">
        <v>4.4999999999999999E-4</v>
      </c>
      <c r="R263" s="203">
        <f>Q263*H263</f>
        <v>0.12419190000000001</v>
      </c>
      <c r="S263" s="203">
        <v>0</v>
      </c>
      <c r="T263" s="204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5" t="s">
        <v>225</v>
      </c>
      <c r="AT263" s="205" t="s">
        <v>406</v>
      </c>
      <c r="AU263" s="205" t="s">
        <v>85</v>
      </c>
      <c r="AY263" s="17" t="s">
        <v>188</v>
      </c>
      <c r="BE263" s="206">
        <f>IF(N263="základní",J263,0)</f>
        <v>0</v>
      </c>
      <c r="BF263" s="206">
        <f>IF(N263="snížená",J263,0)</f>
        <v>0</v>
      </c>
      <c r="BG263" s="206">
        <f>IF(N263="zákl. přenesená",J263,0)</f>
        <v>0</v>
      </c>
      <c r="BH263" s="206">
        <f>IF(N263="sníž. přenesená",J263,0)</f>
        <v>0</v>
      </c>
      <c r="BI263" s="206">
        <f>IF(N263="nulová",J263,0)</f>
        <v>0</v>
      </c>
      <c r="BJ263" s="17" t="s">
        <v>83</v>
      </c>
      <c r="BK263" s="206">
        <f>ROUND(I263*H263,2)</f>
        <v>0</v>
      </c>
      <c r="BL263" s="17" t="s">
        <v>194</v>
      </c>
      <c r="BM263" s="205" t="s">
        <v>479</v>
      </c>
    </row>
    <row r="264" spans="1:65" s="13" customFormat="1" ht="11.25">
      <c r="B264" s="207"/>
      <c r="C264" s="208"/>
      <c r="D264" s="209" t="s">
        <v>196</v>
      </c>
      <c r="E264" s="210" t="s">
        <v>1</v>
      </c>
      <c r="F264" s="211" t="s">
        <v>480</v>
      </c>
      <c r="G264" s="208"/>
      <c r="H264" s="212">
        <v>262.83999999999997</v>
      </c>
      <c r="I264" s="213"/>
      <c r="J264" s="208"/>
      <c r="K264" s="208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196</v>
      </c>
      <c r="AU264" s="218" t="s">
        <v>85</v>
      </c>
      <c r="AV264" s="13" t="s">
        <v>85</v>
      </c>
      <c r="AW264" s="13" t="s">
        <v>32</v>
      </c>
      <c r="AX264" s="13" t="s">
        <v>83</v>
      </c>
      <c r="AY264" s="218" t="s">
        <v>188</v>
      </c>
    </row>
    <row r="265" spans="1:65" s="13" customFormat="1" ht="11.25">
      <c r="B265" s="207"/>
      <c r="C265" s="208"/>
      <c r="D265" s="209" t="s">
        <v>196</v>
      </c>
      <c r="E265" s="208"/>
      <c r="F265" s="211" t="s">
        <v>481</v>
      </c>
      <c r="G265" s="208"/>
      <c r="H265" s="212">
        <v>275.98200000000003</v>
      </c>
      <c r="I265" s="213"/>
      <c r="J265" s="208"/>
      <c r="K265" s="208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196</v>
      </c>
      <c r="AU265" s="218" t="s">
        <v>85</v>
      </c>
      <c r="AV265" s="13" t="s">
        <v>85</v>
      </c>
      <c r="AW265" s="13" t="s">
        <v>4</v>
      </c>
      <c r="AX265" s="13" t="s">
        <v>83</v>
      </c>
      <c r="AY265" s="218" t="s">
        <v>188</v>
      </c>
    </row>
    <row r="266" spans="1:65" s="2" customFormat="1" ht="37.9" customHeight="1">
      <c r="A266" s="34"/>
      <c r="B266" s="35"/>
      <c r="C266" s="193" t="s">
        <v>482</v>
      </c>
      <c r="D266" s="193" t="s">
        <v>190</v>
      </c>
      <c r="E266" s="194" t="s">
        <v>483</v>
      </c>
      <c r="F266" s="195" t="s">
        <v>484</v>
      </c>
      <c r="G266" s="196" t="s">
        <v>193</v>
      </c>
      <c r="H266" s="197">
        <v>92.12</v>
      </c>
      <c r="I266" s="198"/>
      <c r="J266" s="199">
        <f>ROUND(I266*H266,2)</f>
        <v>0</v>
      </c>
      <c r="K266" s="200"/>
      <c r="L266" s="39"/>
      <c r="M266" s="201" t="s">
        <v>1</v>
      </c>
      <c r="N266" s="202" t="s">
        <v>41</v>
      </c>
      <c r="O266" s="71"/>
      <c r="P266" s="203">
        <f>O266*H266</f>
        <v>0</v>
      </c>
      <c r="Q266" s="203">
        <v>9.5999999999999992E-3</v>
      </c>
      <c r="R266" s="203">
        <f>Q266*H266</f>
        <v>0.88435199999999992</v>
      </c>
      <c r="S266" s="203">
        <v>0</v>
      </c>
      <c r="T266" s="204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5" t="s">
        <v>194</v>
      </c>
      <c r="AT266" s="205" t="s">
        <v>190</v>
      </c>
      <c r="AU266" s="205" t="s">
        <v>85</v>
      </c>
      <c r="AY266" s="17" t="s">
        <v>188</v>
      </c>
      <c r="BE266" s="206">
        <f>IF(N266="základní",J266,0)</f>
        <v>0</v>
      </c>
      <c r="BF266" s="206">
        <f>IF(N266="snížená",J266,0)</f>
        <v>0</v>
      </c>
      <c r="BG266" s="206">
        <f>IF(N266="zákl. přenesená",J266,0)</f>
        <v>0</v>
      </c>
      <c r="BH266" s="206">
        <f>IF(N266="sníž. přenesená",J266,0)</f>
        <v>0</v>
      </c>
      <c r="BI266" s="206">
        <f>IF(N266="nulová",J266,0)</f>
        <v>0</v>
      </c>
      <c r="BJ266" s="17" t="s">
        <v>83</v>
      </c>
      <c r="BK266" s="206">
        <f>ROUND(I266*H266,2)</f>
        <v>0</v>
      </c>
      <c r="BL266" s="17" t="s">
        <v>194</v>
      </c>
      <c r="BM266" s="205" t="s">
        <v>485</v>
      </c>
    </row>
    <row r="267" spans="1:65" s="13" customFormat="1" ht="11.25">
      <c r="B267" s="207"/>
      <c r="C267" s="208"/>
      <c r="D267" s="209" t="s">
        <v>196</v>
      </c>
      <c r="E267" s="210" t="s">
        <v>1</v>
      </c>
      <c r="F267" s="211" t="s">
        <v>117</v>
      </c>
      <c r="G267" s="208"/>
      <c r="H267" s="212">
        <v>92.12</v>
      </c>
      <c r="I267" s="213"/>
      <c r="J267" s="208"/>
      <c r="K267" s="208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196</v>
      </c>
      <c r="AU267" s="218" t="s">
        <v>85</v>
      </c>
      <c r="AV267" s="13" t="s">
        <v>85</v>
      </c>
      <c r="AW267" s="13" t="s">
        <v>32</v>
      </c>
      <c r="AX267" s="13" t="s">
        <v>83</v>
      </c>
      <c r="AY267" s="218" t="s">
        <v>188</v>
      </c>
    </row>
    <row r="268" spans="1:65" s="2" customFormat="1" ht="24.2" customHeight="1">
      <c r="A268" s="34"/>
      <c r="B268" s="35"/>
      <c r="C268" s="240" t="s">
        <v>486</v>
      </c>
      <c r="D268" s="240" t="s">
        <v>406</v>
      </c>
      <c r="E268" s="241" t="s">
        <v>487</v>
      </c>
      <c r="F268" s="242" t="s">
        <v>488</v>
      </c>
      <c r="G268" s="243" t="s">
        <v>193</v>
      </c>
      <c r="H268" s="244">
        <v>93.962000000000003</v>
      </c>
      <c r="I268" s="245"/>
      <c r="J268" s="246">
        <f>ROUND(I268*H268,2)</f>
        <v>0</v>
      </c>
      <c r="K268" s="247"/>
      <c r="L268" s="248"/>
      <c r="M268" s="249" t="s">
        <v>1</v>
      </c>
      <c r="N268" s="250" t="s">
        <v>41</v>
      </c>
      <c r="O268" s="71"/>
      <c r="P268" s="203">
        <f>O268*H268</f>
        <v>0</v>
      </c>
      <c r="Q268" s="203">
        <v>2.5000000000000001E-2</v>
      </c>
      <c r="R268" s="203">
        <f>Q268*H268</f>
        <v>2.3490500000000001</v>
      </c>
      <c r="S268" s="203">
        <v>0</v>
      </c>
      <c r="T268" s="204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5" t="s">
        <v>225</v>
      </c>
      <c r="AT268" s="205" t="s">
        <v>406</v>
      </c>
      <c r="AU268" s="205" t="s">
        <v>85</v>
      </c>
      <c r="AY268" s="17" t="s">
        <v>188</v>
      </c>
      <c r="BE268" s="206">
        <f>IF(N268="základní",J268,0)</f>
        <v>0</v>
      </c>
      <c r="BF268" s="206">
        <f>IF(N268="snížená",J268,0)</f>
        <v>0</v>
      </c>
      <c r="BG268" s="206">
        <f>IF(N268="zákl. přenesená",J268,0)</f>
        <v>0</v>
      </c>
      <c r="BH268" s="206">
        <f>IF(N268="sníž. přenesená",J268,0)</f>
        <v>0</v>
      </c>
      <c r="BI268" s="206">
        <f>IF(N268="nulová",J268,0)</f>
        <v>0</v>
      </c>
      <c r="BJ268" s="17" t="s">
        <v>83</v>
      </c>
      <c r="BK268" s="206">
        <f>ROUND(I268*H268,2)</f>
        <v>0</v>
      </c>
      <c r="BL268" s="17" t="s">
        <v>194</v>
      </c>
      <c r="BM268" s="205" t="s">
        <v>489</v>
      </c>
    </row>
    <row r="269" spans="1:65" s="13" customFormat="1" ht="11.25">
      <c r="B269" s="207"/>
      <c r="C269" s="208"/>
      <c r="D269" s="209" t="s">
        <v>196</v>
      </c>
      <c r="E269" s="208"/>
      <c r="F269" s="211" t="s">
        <v>490</v>
      </c>
      <c r="G269" s="208"/>
      <c r="H269" s="212">
        <v>93.962000000000003</v>
      </c>
      <c r="I269" s="213"/>
      <c r="J269" s="208"/>
      <c r="K269" s="208"/>
      <c r="L269" s="214"/>
      <c r="M269" s="215"/>
      <c r="N269" s="216"/>
      <c r="O269" s="216"/>
      <c r="P269" s="216"/>
      <c r="Q269" s="216"/>
      <c r="R269" s="216"/>
      <c r="S269" s="216"/>
      <c r="T269" s="217"/>
      <c r="AT269" s="218" t="s">
        <v>196</v>
      </c>
      <c r="AU269" s="218" t="s">
        <v>85</v>
      </c>
      <c r="AV269" s="13" t="s">
        <v>85</v>
      </c>
      <c r="AW269" s="13" t="s">
        <v>4</v>
      </c>
      <c r="AX269" s="13" t="s">
        <v>83</v>
      </c>
      <c r="AY269" s="218" t="s">
        <v>188</v>
      </c>
    </row>
    <row r="270" spans="1:65" s="2" customFormat="1" ht="24.2" customHeight="1">
      <c r="A270" s="34"/>
      <c r="B270" s="35"/>
      <c r="C270" s="193" t="s">
        <v>491</v>
      </c>
      <c r="D270" s="193" t="s">
        <v>190</v>
      </c>
      <c r="E270" s="194" t="s">
        <v>492</v>
      </c>
      <c r="F270" s="195" t="s">
        <v>493</v>
      </c>
      <c r="G270" s="196" t="s">
        <v>193</v>
      </c>
      <c r="H270" s="197">
        <v>811.27</v>
      </c>
      <c r="I270" s="198"/>
      <c r="J270" s="199">
        <f>ROUND(I270*H270,2)</f>
        <v>0</v>
      </c>
      <c r="K270" s="200"/>
      <c r="L270" s="39"/>
      <c r="M270" s="201" t="s">
        <v>1</v>
      </c>
      <c r="N270" s="202" t="s">
        <v>41</v>
      </c>
      <c r="O270" s="71"/>
      <c r="P270" s="203">
        <f>O270*H270</f>
        <v>0</v>
      </c>
      <c r="Q270" s="203">
        <v>6.0000000000000002E-5</v>
      </c>
      <c r="R270" s="203">
        <f>Q270*H270</f>
        <v>4.8676200000000003E-2</v>
      </c>
      <c r="S270" s="203">
        <v>0</v>
      </c>
      <c r="T270" s="204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5" t="s">
        <v>194</v>
      </c>
      <c r="AT270" s="205" t="s">
        <v>190</v>
      </c>
      <c r="AU270" s="205" t="s">
        <v>85</v>
      </c>
      <c r="AY270" s="17" t="s">
        <v>188</v>
      </c>
      <c r="BE270" s="206">
        <f>IF(N270="základní",J270,0)</f>
        <v>0</v>
      </c>
      <c r="BF270" s="206">
        <f>IF(N270="snížená",J270,0)</f>
        <v>0</v>
      </c>
      <c r="BG270" s="206">
        <f>IF(N270="zákl. přenesená",J270,0)</f>
        <v>0</v>
      </c>
      <c r="BH270" s="206">
        <f>IF(N270="sníž. přenesená",J270,0)</f>
        <v>0</v>
      </c>
      <c r="BI270" s="206">
        <f>IF(N270="nulová",J270,0)</f>
        <v>0</v>
      </c>
      <c r="BJ270" s="17" t="s">
        <v>83</v>
      </c>
      <c r="BK270" s="206">
        <f>ROUND(I270*H270,2)</f>
        <v>0</v>
      </c>
      <c r="BL270" s="17" t="s">
        <v>194</v>
      </c>
      <c r="BM270" s="205" t="s">
        <v>494</v>
      </c>
    </row>
    <row r="271" spans="1:65" s="13" customFormat="1" ht="11.25">
      <c r="B271" s="207"/>
      <c r="C271" s="208"/>
      <c r="D271" s="209" t="s">
        <v>196</v>
      </c>
      <c r="E271" s="210" t="s">
        <v>1</v>
      </c>
      <c r="F271" s="211" t="s">
        <v>495</v>
      </c>
      <c r="G271" s="208"/>
      <c r="H271" s="212">
        <v>811.27</v>
      </c>
      <c r="I271" s="213"/>
      <c r="J271" s="208"/>
      <c r="K271" s="208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196</v>
      </c>
      <c r="AU271" s="218" t="s">
        <v>85</v>
      </c>
      <c r="AV271" s="13" t="s">
        <v>85</v>
      </c>
      <c r="AW271" s="13" t="s">
        <v>32</v>
      </c>
      <c r="AX271" s="13" t="s">
        <v>83</v>
      </c>
      <c r="AY271" s="218" t="s">
        <v>188</v>
      </c>
    </row>
    <row r="272" spans="1:65" s="2" customFormat="1" ht="24.2" customHeight="1">
      <c r="A272" s="34"/>
      <c r="B272" s="35"/>
      <c r="C272" s="193" t="s">
        <v>496</v>
      </c>
      <c r="D272" s="193" t="s">
        <v>190</v>
      </c>
      <c r="E272" s="194" t="s">
        <v>497</v>
      </c>
      <c r="F272" s="195" t="s">
        <v>498</v>
      </c>
      <c r="G272" s="196" t="s">
        <v>193</v>
      </c>
      <c r="H272" s="197">
        <v>92.12</v>
      </c>
      <c r="I272" s="198"/>
      <c r="J272" s="199">
        <f>ROUND(I272*H272,2)</f>
        <v>0</v>
      </c>
      <c r="K272" s="200"/>
      <c r="L272" s="39"/>
      <c r="M272" s="201" t="s">
        <v>1</v>
      </c>
      <c r="N272" s="202" t="s">
        <v>41</v>
      </c>
      <c r="O272" s="71"/>
      <c r="P272" s="203">
        <f>O272*H272</f>
        <v>0</v>
      </c>
      <c r="Q272" s="203">
        <v>6.0000000000000002E-5</v>
      </c>
      <c r="R272" s="203">
        <f>Q272*H272</f>
        <v>5.5272000000000003E-3</v>
      </c>
      <c r="S272" s="203">
        <v>0</v>
      </c>
      <c r="T272" s="204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5" t="s">
        <v>194</v>
      </c>
      <c r="AT272" s="205" t="s">
        <v>190</v>
      </c>
      <c r="AU272" s="205" t="s">
        <v>85</v>
      </c>
      <c r="AY272" s="17" t="s">
        <v>188</v>
      </c>
      <c r="BE272" s="206">
        <f>IF(N272="základní",J272,0)</f>
        <v>0</v>
      </c>
      <c r="BF272" s="206">
        <f>IF(N272="snížená",J272,0)</f>
        <v>0</v>
      </c>
      <c r="BG272" s="206">
        <f>IF(N272="zákl. přenesená",J272,0)</f>
        <v>0</v>
      </c>
      <c r="BH272" s="206">
        <f>IF(N272="sníž. přenesená",J272,0)</f>
        <v>0</v>
      </c>
      <c r="BI272" s="206">
        <f>IF(N272="nulová",J272,0)</f>
        <v>0</v>
      </c>
      <c r="BJ272" s="17" t="s">
        <v>83</v>
      </c>
      <c r="BK272" s="206">
        <f>ROUND(I272*H272,2)</f>
        <v>0</v>
      </c>
      <c r="BL272" s="17" t="s">
        <v>194</v>
      </c>
      <c r="BM272" s="205" t="s">
        <v>499</v>
      </c>
    </row>
    <row r="273" spans="1:65" s="13" customFormat="1" ht="11.25">
      <c r="B273" s="207"/>
      <c r="C273" s="208"/>
      <c r="D273" s="209" t="s">
        <v>196</v>
      </c>
      <c r="E273" s="210" t="s">
        <v>1</v>
      </c>
      <c r="F273" s="211" t="s">
        <v>117</v>
      </c>
      <c r="G273" s="208"/>
      <c r="H273" s="212">
        <v>92.12</v>
      </c>
      <c r="I273" s="213"/>
      <c r="J273" s="208"/>
      <c r="K273" s="208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196</v>
      </c>
      <c r="AU273" s="218" t="s">
        <v>85</v>
      </c>
      <c r="AV273" s="13" t="s">
        <v>85</v>
      </c>
      <c r="AW273" s="13" t="s">
        <v>32</v>
      </c>
      <c r="AX273" s="13" t="s">
        <v>83</v>
      </c>
      <c r="AY273" s="218" t="s">
        <v>188</v>
      </c>
    </row>
    <row r="274" spans="1:65" s="2" customFormat="1" ht="37.9" customHeight="1">
      <c r="A274" s="34"/>
      <c r="B274" s="35"/>
      <c r="C274" s="193" t="s">
        <v>500</v>
      </c>
      <c r="D274" s="193" t="s">
        <v>190</v>
      </c>
      <c r="E274" s="194" t="s">
        <v>501</v>
      </c>
      <c r="F274" s="195" t="s">
        <v>502</v>
      </c>
      <c r="G274" s="196" t="s">
        <v>193</v>
      </c>
      <c r="H274" s="197">
        <v>850.27</v>
      </c>
      <c r="I274" s="198"/>
      <c r="J274" s="199">
        <f>ROUND(I274*H274,2)</f>
        <v>0</v>
      </c>
      <c r="K274" s="200"/>
      <c r="L274" s="39"/>
      <c r="M274" s="201" t="s">
        <v>1</v>
      </c>
      <c r="N274" s="202" t="s">
        <v>41</v>
      </c>
      <c r="O274" s="71"/>
      <c r="P274" s="203">
        <f>O274*H274</f>
        <v>0</v>
      </c>
      <c r="Q274" s="203">
        <v>0</v>
      </c>
      <c r="R274" s="203">
        <f>Q274*H274</f>
        <v>0</v>
      </c>
      <c r="S274" s="203">
        <v>0</v>
      </c>
      <c r="T274" s="204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5" t="s">
        <v>194</v>
      </c>
      <c r="AT274" s="205" t="s">
        <v>190</v>
      </c>
      <c r="AU274" s="205" t="s">
        <v>85</v>
      </c>
      <c r="AY274" s="17" t="s">
        <v>188</v>
      </c>
      <c r="BE274" s="206">
        <f>IF(N274="základní",J274,0)</f>
        <v>0</v>
      </c>
      <c r="BF274" s="206">
        <f>IF(N274="snížená",J274,0)</f>
        <v>0</v>
      </c>
      <c r="BG274" s="206">
        <f>IF(N274="zákl. přenesená",J274,0)</f>
        <v>0</v>
      </c>
      <c r="BH274" s="206">
        <f>IF(N274="sníž. přenesená",J274,0)</f>
        <v>0</v>
      </c>
      <c r="BI274" s="206">
        <f>IF(N274="nulová",J274,0)</f>
        <v>0</v>
      </c>
      <c r="BJ274" s="17" t="s">
        <v>83</v>
      </c>
      <c r="BK274" s="206">
        <f>ROUND(I274*H274,2)</f>
        <v>0</v>
      </c>
      <c r="BL274" s="17" t="s">
        <v>194</v>
      </c>
      <c r="BM274" s="205" t="s">
        <v>503</v>
      </c>
    </row>
    <row r="275" spans="1:65" s="15" customFormat="1" ht="11.25">
      <c r="B275" s="230"/>
      <c r="C275" s="231"/>
      <c r="D275" s="209" t="s">
        <v>196</v>
      </c>
      <c r="E275" s="232" t="s">
        <v>1</v>
      </c>
      <c r="F275" s="233" t="s">
        <v>504</v>
      </c>
      <c r="G275" s="231"/>
      <c r="H275" s="232" t="s">
        <v>1</v>
      </c>
      <c r="I275" s="234"/>
      <c r="J275" s="231"/>
      <c r="K275" s="231"/>
      <c r="L275" s="235"/>
      <c r="M275" s="236"/>
      <c r="N275" s="237"/>
      <c r="O275" s="237"/>
      <c r="P275" s="237"/>
      <c r="Q275" s="237"/>
      <c r="R275" s="237"/>
      <c r="S275" s="237"/>
      <c r="T275" s="238"/>
      <c r="AT275" s="239" t="s">
        <v>196</v>
      </c>
      <c r="AU275" s="239" t="s">
        <v>85</v>
      </c>
      <c r="AV275" s="15" t="s">
        <v>83</v>
      </c>
      <c r="AW275" s="15" t="s">
        <v>32</v>
      </c>
      <c r="AX275" s="15" t="s">
        <v>76</v>
      </c>
      <c r="AY275" s="239" t="s">
        <v>188</v>
      </c>
    </row>
    <row r="276" spans="1:65" s="13" customFormat="1" ht="11.25">
      <c r="B276" s="207"/>
      <c r="C276" s="208"/>
      <c r="D276" s="209" t="s">
        <v>196</v>
      </c>
      <c r="E276" s="210" t="s">
        <v>1</v>
      </c>
      <c r="F276" s="211" t="s">
        <v>505</v>
      </c>
      <c r="G276" s="208"/>
      <c r="H276" s="212">
        <v>850.27</v>
      </c>
      <c r="I276" s="213"/>
      <c r="J276" s="208"/>
      <c r="K276" s="208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196</v>
      </c>
      <c r="AU276" s="218" t="s">
        <v>85</v>
      </c>
      <c r="AV276" s="13" t="s">
        <v>85</v>
      </c>
      <c r="AW276" s="13" t="s">
        <v>32</v>
      </c>
      <c r="AX276" s="13" t="s">
        <v>76</v>
      </c>
      <c r="AY276" s="218" t="s">
        <v>188</v>
      </c>
    </row>
    <row r="277" spans="1:65" s="14" customFormat="1" ht="11.25">
      <c r="B277" s="219"/>
      <c r="C277" s="220"/>
      <c r="D277" s="209" t="s">
        <v>196</v>
      </c>
      <c r="E277" s="221" t="s">
        <v>1</v>
      </c>
      <c r="F277" s="222" t="s">
        <v>200</v>
      </c>
      <c r="G277" s="220"/>
      <c r="H277" s="223">
        <v>850.27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196</v>
      </c>
      <c r="AU277" s="229" t="s">
        <v>85</v>
      </c>
      <c r="AV277" s="14" t="s">
        <v>194</v>
      </c>
      <c r="AW277" s="14" t="s">
        <v>32</v>
      </c>
      <c r="AX277" s="14" t="s">
        <v>83</v>
      </c>
      <c r="AY277" s="229" t="s">
        <v>188</v>
      </c>
    </row>
    <row r="278" spans="1:65" s="2" customFormat="1" ht="37.9" customHeight="1">
      <c r="A278" s="34"/>
      <c r="B278" s="35"/>
      <c r="C278" s="193" t="s">
        <v>506</v>
      </c>
      <c r="D278" s="193" t="s">
        <v>190</v>
      </c>
      <c r="E278" s="194" t="s">
        <v>507</v>
      </c>
      <c r="F278" s="195" t="s">
        <v>508</v>
      </c>
      <c r="G278" s="196" t="s">
        <v>243</v>
      </c>
      <c r="H278" s="197">
        <v>68.875</v>
      </c>
      <c r="I278" s="198"/>
      <c r="J278" s="199">
        <f>ROUND(I278*H278,2)</f>
        <v>0</v>
      </c>
      <c r="K278" s="200"/>
      <c r="L278" s="39"/>
      <c r="M278" s="201" t="s">
        <v>1</v>
      </c>
      <c r="N278" s="202" t="s">
        <v>41</v>
      </c>
      <c r="O278" s="71"/>
      <c r="P278" s="203">
        <f>O278*H278</f>
        <v>0</v>
      </c>
      <c r="Q278" s="203">
        <v>3.3899999999999998E-3</v>
      </c>
      <c r="R278" s="203">
        <f>Q278*H278</f>
        <v>0.23348624999999998</v>
      </c>
      <c r="S278" s="203">
        <v>0</v>
      </c>
      <c r="T278" s="204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5" t="s">
        <v>194</v>
      </c>
      <c r="AT278" s="205" t="s">
        <v>190</v>
      </c>
      <c r="AU278" s="205" t="s">
        <v>85</v>
      </c>
      <c r="AY278" s="17" t="s">
        <v>188</v>
      </c>
      <c r="BE278" s="206">
        <f>IF(N278="základní",J278,0)</f>
        <v>0</v>
      </c>
      <c r="BF278" s="206">
        <f>IF(N278="snížená",J278,0)</f>
        <v>0</v>
      </c>
      <c r="BG278" s="206">
        <f>IF(N278="zákl. přenesená",J278,0)</f>
        <v>0</v>
      </c>
      <c r="BH278" s="206">
        <f>IF(N278="sníž. přenesená",J278,0)</f>
        <v>0</v>
      </c>
      <c r="BI278" s="206">
        <f>IF(N278="nulová",J278,0)</f>
        <v>0</v>
      </c>
      <c r="BJ278" s="17" t="s">
        <v>83</v>
      </c>
      <c r="BK278" s="206">
        <f>ROUND(I278*H278,2)</f>
        <v>0</v>
      </c>
      <c r="BL278" s="17" t="s">
        <v>194</v>
      </c>
      <c r="BM278" s="205" t="s">
        <v>509</v>
      </c>
    </row>
    <row r="279" spans="1:65" s="13" customFormat="1" ht="11.25">
      <c r="B279" s="207"/>
      <c r="C279" s="208"/>
      <c r="D279" s="209" t="s">
        <v>196</v>
      </c>
      <c r="E279" s="210" t="s">
        <v>1</v>
      </c>
      <c r="F279" s="211" t="s">
        <v>510</v>
      </c>
      <c r="G279" s="208"/>
      <c r="H279" s="212">
        <v>68.875</v>
      </c>
      <c r="I279" s="213"/>
      <c r="J279" s="208"/>
      <c r="K279" s="208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196</v>
      </c>
      <c r="AU279" s="218" t="s">
        <v>85</v>
      </c>
      <c r="AV279" s="13" t="s">
        <v>85</v>
      </c>
      <c r="AW279" s="13" t="s">
        <v>32</v>
      </c>
      <c r="AX279" s="13" t="s">
        <v>83</v>
      </c>
      <c r="AY279" s="218" t="s">
        <v>188</v>
      </c>
    </row>
    <row r="280" spans="1:65" s="2" customFormat="1" ht="24.2" customHeight="1">
      <c r="A280" s="34"/>
      <c r="B280" s="35"/>
      <c r="C280" s="240" t="s">
        <v>511</v>
      </c>
      <c r="D280" s="240" t="s">
        <v>406</v>
      </c>
      <c r="E280" s="241" t="s">
        <v>512</v>
      </c>
      <c r="F280" s="242" t="s">
        <v>513</v>
      </c>
      <c r="G280" s="243" t="s">
        <v>193</v>
      </c>
      <c r="H280" s="244">
        <v>30.305</v>
      </c>
      <c r="I280" s="245"/>
      <c r="J280" s="246">
        <f>ROUND(I280*H280,2)</f>
        <v>0</v>
      </c>
      <c r="K280" s="247"/>
      <c r="L280" s="248"/>
      <c r="M280" s="249" t="s">
        <v>1</v>
      </c>
      <c r="N280" s="250" t="s">
        <v>41</v>
      </c>
      <c r="O280" s="71"/>
      <c r="P280" s="203">
        <f>O280*H280</f>
        <v>0</v>
      </c>
      <c r="Q280" s="203">
        <v>6.0000000000000001E-3</v>
      </c>
      <c r="R280" s="203">
        <f>Q280*H280</f>
        <v>0.18182999999999999</v>
      </c>
      <c r="S280" s="203">
        <v>0</v>
      </c>
      <c r="T280" s="204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05" t="s">
        <v>225</v>
      </c>
      <c r="AT280" s="205" t="s">
        <v>406</v>
      </c>
      <c r="AU280" s="205" t="s">
        <v>85</v>
      </c>
      <c r="AY280" s="17" t="s">
        <v>188</v>
      </c>
      <c r="BE280" s="206">
        <f>IF(N280="základní",J280,0)</f>
        <v>0</v>
      </c>
      <c r="BF280" s="206">
        <f>IF(N280="snížená",J280,0)</f>
        <v>0</v>
      </c>
      <c r="BG280" s="206">
        <f>IF(N280="zákl. přenesená",J280,0)</f>
        <v>0</v>
      </c>
      <c r="BH280" s="206">
        <f>IF(N280="sníž. přenesená",J280,0)</f>
        <v>0</v>
      </c>
      <c r="BI280" s="206">
        <f>IF(N280="nulová",J280,0)</f>
        <v>0</v>
      </c>
      <c r="BJ280" s="17" t="s">
        <v>83</v>
      </c>
      <c r="BK280" s="206">
        <f>ROUND(I280*H280,2)</f>
        <v>0</v>
      </c>
      <c r="BL280" s="17" t="s">
        <v>194</v>
      </c>
      <c r="BM280" s="205" t="s">
        <v>514</v>
      </c>
    </row>
    <row r="281" spans="1:65" s="13" customFormat="1" ht="11.25">
      <c r="B281" s="207"/>
      <c r="C281" s="208"/>
      <c r="D281" s="209" t="s">
        <v>196</v>
      </c>
      <c r="E281" s="210" t="s">
        <v>1</v>
      </c>
      <c r="F281" s="211" t="s">
        <v>515</v>
      </c>
      <c r="G281" s="208"/>
      <c r="H281" s="212">
        <v>27.55</v>
      </c>
      <c r="I281" s="213"/>
      <c r="J281" s="208"/>
      <c r="K281" s="208"/>
      <c r="L281" s="214"/>
      <c r="M281" s="215"/>
      <c r="N281" s="216"/>
      <c r="O281" s="216"/>
      <c r="P281" s="216"/>
      <c r="Q281" s="216"/>
      <c r="R281" s="216"/>
      <c r="S281" s="216"/>
      <c r="T281" s="217"/>
      <c r="AT281" s="218" t="s">
        <v>196</v>
      </c>
      <c r="AU281" s="218" t="s">
        <v>85</v>
      </c>
      <c r="AV281" s="13" t="s">
        <v>85</v>
      </c>
      <c r="AW281" s="13" t="s">
        <v>32</v>
      </c>
      <c r="AX281" s="13" t="s">
        <v>83</v>
      </c>
      <c r="AY281" s="218" t="s">
        <v>188</v>
      </c>
    </row>
    <row r="282" spans="1:65" s="13" customFormat="1" ht="11.25">
      <c r="B282" s="207"/>
      <c r="C282" s="208"/>
      <c r="D282" s="209" t="s">
        <v>196</v>
      </c>
      <c r="E282" s="208"/>
      <c r="F282" s="211" t="s">
        <v>516</v>
      </c>
      <c r="G282" s="208"/>
      <c r="H282" s="212">
        <v>30.305</v>
      </c>
      <c r="I282" s="213"/>
      <c r="J282" s="208"/>
      <c r="K282" s="208"/>
      <c r="L282" s="214"/>
      <c r="M282" s="215"/>
      <c r="N282" s="216"/>
      <c r="O282" s="216"/>
      <c r="P282" s="216"/>
      <c r="Q282" s="216"/>
      <c r="R282" s="216"/>
      <c r="S282" s="216"/>
      <c r="T282" s="217"/>
      <c r="AT282" s="218" t="s">
        <v>196</v>
      </c>
      <c r="AU282" s="218" t="s">
        <v>85</v>
      </c>
      <c r="AV282" s="13" t="s">
        <v>85</v>
      </c>
      <c r="AW282" s="13" t="s">
        <v>4</v>
      </c>
      <c r="AX282" s="13" t="s">
        <v>83</v>
      </c>
      <c r="AY282" s="218" t="s">
        <v>188</v>
      </c>
    </row>
    <row r="283" spans="1:65" s="2" customFormat="1" ht="14.45" customHeight="1">
      <c r="A283" s="34"/>
      <c r="B283" s="35"/>
      <c r="C283" s="193" t="s">
        <v>517</v>
      </c>
      <c r="D283" s="193" t="s">
        <v>190</v>
      </c>
      <c r="E283" s="194" t="s">
        <v>518</v>
      </c>
      <c r="F283" s="195" t="s">
        <v>519</v>
      </c>
      <c r="G283" s="196" t="s">
        <v>193</v>
      </c>
      <c r="H283" s="197">
        <v>6</v>
      </c>
      <c r="I283" s="198"/>
      <c r="J283" s="199">
        <f>ROUND(I283*H283,2)</f>
        <v>0</v>
      </c>
      <c r="K283" s="200"/>
      <c r="L283" s="39"/>
      <c r="M283" s="201" t="s">
        <v>1</v>
      </c>
      <c r="N283" s="202" t="s">
        <v>41</v>
      </c>
      <c r="O283" s="71"/>
      <c r="P283" s="203">
        <f>O283*H283</f>
        <v>0</v>
      </c>
      <c r="Q283" s="203">
        <v>0</v>
      </c>
      <c r="R283" s="203">
        <f>Q283*H283</f>
        <v>0</v>
      </c>
      <c r="S283" s="203">
        <v>0</v>
      </c>
      <c r="T283" s="204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5" t="s">
        <v>194</v>
      </c>
      <c r="AT283" s="205" t="s">
        <v>190</v>
      </c>
      <c r="AU283" s="205" t="s">
        <v>85</v>
      </c>
      <c r="AY283" s="17" t="s">
        <v>188</v>
      </c>
      <c r="BE283" s="206">
        <f>IF(N283="základní",J283,0)</f>
        <v>0</v>
      </c>
      <c r="BF283" s="206">
        <f>IF(N283="snížená",J283,0)</f>
        <v>0</v>
      </c>
      <c r="BG283" s="206">
        <f>IF(N283="zákl. přenesená",J283,0)</f>
        <v>0</v>
      </c>
      <c r="BH283" s="206">
        <f>IF(N283="sníž. přenesená",J283,0)</f>
        <v>0</v>
      </c>
      <c r="BI283" s="206">
        <f>IF(N283="nulová",J283,0)</f>
        <v>0</v>
      </c>
      <c r="BJ283" s="17" t="s">
        <v>83</v>
      </c>
      <c r="BK283" s="206">
        <f>ROUND(I283*H283,2)</f>
        <v>0</v>
      </c>
      <c r="BL283" s="17" t="s">
        <v>194</v>
      </c>
      <c r="BM283" s="205" t="s">
        <v>520</v>
      </c>
    </row>
    <row r="284" spans="1:65" s="13" customFormat="1" ht="11.25">
      <c r="B284" s="207"/>
      <c r="C284" s="208"/>
      <c r="D284" s="209" t="s">
        <v>196</v>
      </c>
      <c r="E284" s="210" t="s">
        <v>1</v>
      </c>
      <c r="F284" s="211" t="s">
        <v>216</v>
      </c>
      <c r="G284" s="208"/>
      <c r="H284" s="212">
        <v>6</v>
      </c>
      <c r="I284" s="213"/>
      <c r="J284" s="208"/>
      <c r="K284" s="208"/>
      <c r="L284" s="214"/>
      <c r="M284" s="215"/>
      <c r="N284" s="216"/>
      <c r="O284" s="216"/>
      <c r="P284" s="216"/>
      <c r="Q284" s="216"/>
      <c r="R284" s="216"/>
      <c r="S284" s="216"/>
      <c r="T284" s="217"/>
      <c r="AT284" s="218" t="s">
        <v>196</v>
      </c>
      <c r="AU284" s="218" t="s">
        <v>85</v>
      </c>
      <c r="AV284" s="13" t="s">
        <v>85</v>
      </c>
      <c r="AW284" s="13" t="s">
        <v>32</v>
      </c>
      <c r="AX284" s="13" t="s">
        <v>83</v>
      </c>
      <c r="AY284" s="218" t="s">
        <v>188</v>
      </c>
    </row>
    <row r="285" spans="1:65" s="2" customFormat="1" ht="24.2" customHeight="1">
      <c r="A285" s="34"/>
      <c r="B285" s="35"/>
      <c r="C285" s="193" t="s">
        <v>521</v>
      </c>
      <c r="D285" s="193" t="s">
        <v>190</v>
      </c>
      <c r="E285" s="194" t="s">
        <v>522</v>
      </c>
      <c r="F285" s="195" t="s">
        <v>523</v>
      </c>
      <c r="G285" s="196" t="s">
        <v>193</v>
      </c>
      <c r="H285" s="197">
        <v>1165.43</v>
      </c>
      <c r="I285" s="198"/>
      <c r="J285" s="199">
        <f>ROUND(I285*H285,2)</f>
        <v>0</v>
      </c>
      <c r="K285" s="200"/>
      <c r="L285" s="39"/>
      <c r="M285" s="201" t="s">
        <v>1</v>
      </c>
      <c r="N285" s="202" t="s">
        <v>41</v>
      </c>
      <c r="O285" s="71"/>
      <c r="P285" s="203">
        <f>O285*H285</f>
        <v>0</v>
      </c>
      <c r="Q285" s="203">
        <v>4.8599999999999997E-3</v>
      </c>
      <c r="R285" s="203">
        <f>Q285*H285</f>
        <v>5.6639898000000004</v>
      </c>
      <c r="S285" s="203">
        <v>0</v>
      </c>
      <c r="T285" s="204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05" t="s">
        <v>194</v>
      </c>
      <c r="AT285" s="205" t="s">
        <v>190</v>
      </c>
      <c r="AU285" s="205" t="s">
        <v>85</v>
      </c>
      <c r="AY285" s="17" t="s">
        <v>188</v>
      </c>
      <c r="BE285" s="206">
        <f>IF(N285="základní",J285,0)</f>
        <v>0</v>
      </c>
      <c r="BF285" s="206">
        <f>IF(N285="snížená",J285,0)</f>
        <v>0</v>
      </c>
      <c r="BG285" s="206">
        <f>IF(N285="zákl. přenesená",J285,0)</f>
        <v>0</v>
      </c>
      <c r="BH285" s="206">
        <f>IF(N285="sníž. přenesená",J285,0)</f>
        <v>0</v>
      </c>
      <c r="BI285" s="206">
        <f>IF(N285="nulová",J285,0)</f>
        <v>0</v>
      </c>
      <c r="BJ285" s="17" t="s">
        <v>83</v>
      </c>
      <c r="BK285" s="206">
        <f>ROUND(I285*H285,2)</f>
        <v>0</v>
      </c>
      <c r="BL285" s="17" t="s">
        <v>194</v>
      </c>
      <c r="BM285" s="205" t="s">
        <v>524</v>
      </c>
    </row>
    <row r="286" spans="1:65" s="13" customFormat="1" ht="11.25">
      <c r="B286" s="207"/>
      <c r="C286" s="208"/>
      <c r="D286" s="209" t="s">
        <v>196</v>
      </c>
      <c r="E286" s="210" t="s">
        <v>1</v>
      </c>
      <c r="F286" s="211" t="s">
        <v>525</v>
      </c>
      <c r="G286" s="208"/>
      <c r="H286" s="212">
        <v>1165.43</v>
      </c>
      <c r="I286" s="213"/>
      <c r="J286" s="208"/>
      <c r="K286" s="208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196</v>
      </c>
      <c r="AU286" s="218" t="s">
        <v>85</v>
      </c>
      <c r="AV286" s="13" t="s">
        <v>85</v>
      </c>
      <c r="AW286" s="13" t="s">
        <v>32</v>
      </c>
      <c r="AX286" s="13" t="s">
        <v>83</v>
      </c>
      <c r="AY286" s="218" t="s">
        <v>188</v>
      </c>
    </row>
    <row r="287" spans="1:65" s="2" customFormat="1" ht="24.2" customHeight="1">
      <c r="A287" s="34"/>
      <c r="B287" s="35"/>
      <c r="C287" s="193" t="s">
        <v>526</v>
      </c>
      <c r="D287" s="193" t="s">
        <v>190</v>
      </c>
      <c r="E287" s="194" t="s">
        <v>527</v>
      </c>
      <c r="F287" s="195" t="s">
        <v>528</v>
      </c>
      <c r="G287" s="196" t="s">
        <v>193</v>
      </c>
      <c r="H287" s="197">
        <v>38.189</v>
      </c>
      <c r="I287" s="198"/>
      <c r="J287" s="199">
        <f>ROUND(I287*H287,2)</f>
        <v>0</v>
      </c>
      <c r="K287" s="200"/>
      <c r="L287" s="39"/>
      <c r="M287" s="201" t="s">
        <v>1</v>
      </c>
      <c r="N287" s="202" t="s">
        <v>41</v>
      </c>
      <c r="O287" s="71"/>
      <c r="P287" s="203">
        <f>O287*H287</f>
        <v>0</v>
      </c>
      <c r="Q287" s="203">
        <v>6.28E-3</v>
      </c>
      <c r="R287" s="203">
        <f>Q287*H287</f>
        <v>0.23982692</v>
      </c>
      <c r="S287" s="203">
        <v>0</v>
      </c>
      <c r="T287" s="204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5" t="s">
        <v>194</v>
      </c>
      <c r="AT287" s="205" t="s">
        <v>190</v>
      </c>
      <c r="AU287" s="205" t="s">
        <v>85</v>
      </c>
      <c r="AY287" s="17" t="s">
        <v>188</v>
      </c>
      <c r="BE287" s="206">
        <f>IF(N287="základní",J287,0)</f>
        <v>0</v>
      </c>
      <c r="BF287" s="206">
        <f>IF(N287="snížená",J287,0)</f>
        <v>0</v>
      </c>
      <c r="BG287" s="206">
        <f>IF(N287="zákl. přenesená",J287,0)</f>
        <v>0</v>
      </c>
      <c r="BH287" s="206">
        <f>IF(N287="sníž. přenesená",J287,0)</f>
        <v>0</v>
      </c>
      <c r="BI287" s="206">
        <f>IF(N287="nulová",J287,0)</f>
        <v>0</v>
      </c>
      <c r="BJ287" s="17" t="s">
        <v>83</v>
      </c>
      <c r="BK287" s="206">
        <f>ROUND(I287*H287,2)</f>
        <v>0</v>
      </c>
      <c r="BL287" s="17" t="s">
        <v>194</v>
      </c>
      <c r="BM287" s="205" t="s">
        <v>529</v>
      </c>
    </row>
    <row r="288" spans="1:65" s="13" customFormat="1" ht="11.25">
      <c r="B288" s="207"/>
      <c r="C288" s="208"/>
      <c r="D288" s="209" t="s">
        <v>196</v>
      </c>
      <c r="E288" s="210" t="s">
        <v>1</v>
      </c>
      <c r="F288" s="211" t="s">
        <v>530</v>
      </c>
      <c r="G288" s="208"/>
      <c r="H288" s="212">
        <v>36.369999999999997</v>
      </c>
      <c r="I288" s="213"/>
      <c r="J288" s="208"/>
      <c r="K288" s="208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196</v>
      </c>
      <c r="AU288" s="218" t="s">
        <v>85</v>
      </c>
      <c r="AV288" s="13" t="s">
        <v>85</v>
      </c>
      <c r="AW288" s="13" t="s">
        <v>32</v>
      </c>
      <c r="AX288" s="13" t="s">
        <v>83</v>
      </c>
      <c r="AY288" s="218" t="s">
        <v>188</v>
      </c>
    </row>
    <row r="289" spans="1:65" s="13" customFormat="1" ht="11.25">
      <c r="B289" s="207"/>
      <c r="C289" s="208"/>
      <c r="D289" s="209" t="s">
        <v>196</v>
      </c>
      <c r="E289" s="208"/>
      <c r="F289" s="211" t="s">
        <v>531</v>
      </c>
      <c r="G289" s="208"/>
      <c r="H289" s="212">
        <v>38.189</v>
      </c>
      <c r="I289" s="213"/>
      <c r="J289" s="208"/>
      <c r="K289" s="208"/>
      <c r="L289" s="214"/>
      <c r="M289" s="215"/>
      <c r="N289" s="216"/>
      <c r="O289" s="216"/>
      <c r="P289" s="216"/>
      <c r="Q289" s="216"/>
      <c r="R289" s="216"/>
      <c r="S289" s="216"/>
      <c r="T289" s="217"/>
      <c r="AT289" s="218" t="s">
        <v>196</v>
      </c>
      <c r="AU289" s="218" t="s">
        <v>85</v>
      </c>
      <c r="AV289" s="13" t="s">
        <v>85</v>
      </c>
      <c r="AW289" s="13" t="s">
        <v>4</v>
      </c>
      <c r="AX289" s="13" t="s">
        <v>83</v>
      </c>
      <c r="AY289" s="218" t="s">
        <v>188</v>
      </c>
    </row>
    <row r="290" spans="1:65" s="2" customFormat="1" ht="24.2" customHeight="1">
      <c r="A290" s="34"/>
      <c r="B290" s="35"/>
      <c r="C290" s="193" t="s">
        <v>532</v>
      </c>
      <c r="D290" s="193" t="s">
        <v>190</v>
      </c>
      <c r="E290" s="194" t="s">
        <v>533</v>
      </c>
      <c r="F290" s="195" t="s">
        <v>534</v>
      </c>
      <c r="G290" s="196" t="s">
        <v>193</v>
      </c>
      <c r="H290" s="197">
        <v>1083.0329999999999</v>
      </c>
      <c r="I290" s="198"/>
      <c r="J290" s="199">
        <f>ROUND(I290*H290,2)</f>
        <v>0</v>
      </c>
      <c r="K290" s="200"/>
      <c r="L290" s="39"/>
      <c r="M290" s="201" t="s">
        <v>1</v>
      </c>
      <c r="N290" s="202" t="s">
        <v>41</v>
      </c>
      <c r="O290" s="71"/>
      <c r="P290" s="203">
        <f>O290*H290</f>
        <v>0</v>
      </c>
      <c r="Q290" s="203">
        <v>3.48E-3</v>
      </c>
      <c r="R290" s="203">
        <f>Q290*H290</f>
        <v>3.7689548399999997</v>
      </c>
      <c r="S290" s="203">
        <v>0</v>
      </c>
      <c r="T290" s="204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5" t="s">
        <v>194</v>
      </c>
      <c r="AT290" s="205" t="s">
        <v>190</v>
      </c>
      <c r="AU290" s="205" t="s">
        <v>85</v>
      </c>
      <c r="AY290" s="17" t="s">
        <v>188</v>
      </c>
      <c r="BE290" s="206">
        <f>IF(N290="základní",J290,0)</f>
        <v>0</v>
      </c>
      <c r="BF290" s="206">
        <f>IF(N290="snížená",J290,0)</f>
        <v>0</v>
      </c>
      <c r="BG290" s="206">
        <f>IF(N290="zákl. přenesená",J290,0)</f>
        <v>0</v>
      </c>
      <c r="BH290" s="206">
        <f>IF(N290="sníž. přenesená",J290,0)</f>
        <v>0</v>
      </c>
      <c r="BI290" s="206">
        <f>IF(N290="nulová",J290,0)</f>
        <v>0</v>
      </c>
      <c r="BJ290" s="17" t="s">
        <v>83</v>
      </c>
      <c r="BK290" s="206">
        <f>ROUND(I290*H290,2)</f>
        <v>0</v>
      </c>
      <c r="BL290" s="17" t="s">
        <v>194</v>
      </c>
      <c r="BM290" s="205" t="s">
        <v>535</v>
      </c>
    </row>
    <row r="291" spans="1:65" s="13" customFormat="1" ht="11.25">
      <c r="B291" s="207"/>
      <c r="C291" s="208"/>
      <c r="D291" s="209" t="s">
        <v>196</v>
      </c>
      <c r="E291" s="210" t="s">
        <v>1</v>
      </c>
      <c r="F291" s="211" t="s">
        <v>536</v>
      </c>
      <c r="G291" s="208"/>
      <c r="H291" s="212">
        <v>1031.46</v>
      </c>
      <c r="I291" s="213"/>
      <c r="J291" s="208"/>
      <c r="K291" s="208"/>
      <c r="L291" s="214"/>
      <c r="M291" s="215"/>
      <c r="N291" s="216"/>
      <c r="O291" s="216"/>
      <c r="P291" s="216"/>
      <c r="Q291" s="216"/>
      <c r="R291" s="216"/>
      <c r="S291" s="216"/>
      <c r="T291" s="217"/>
      <c r="AT291" s="218" t="s">
        <v>196</v>
      </c>
      <c r="AU291" s="218" t="s">
        <v>85</v>
      </c>
      <c r="AV291" s="13" t="s">
        <v>85</v>
      </c>
      <c r="AW291" s="13" t="s">
        <v>32</v>
      </c>
      <c r="AX291" s="13" t="s">
        <v>83</v>
      </c>
      <c r="AY291" s="218" t="s">
        <v>188</v>
      </c>
    </row>
    <row r="292" spans="1:65" s="13" customFormat="1" ht="11.25">
      <c r="B292" s="207"/>
      <c r="C292" s="208"/>
      <c r="D292" s="209" t="s">
        <v>196</v>
      </c>
      <c r="E292" s="208"/>
      <c r="F292" s="211" t="s">
        <v>537</v>
      </c>
      <c r="G292" s="208"/>
      <c r="H292" s="212">
        <v>1083.0329999999999</v>
      </c>
      <c r="I292" s="213"/>
      <c r="J292" s="208"/>
      <c r="K292" s="208"/>
      <c r="L292" s="214"/>
      <c r="M292" s="215"/>
      <c r="N292" s="216"/>
      <c r="O292" s="216"/>
      <c r="P292" s="216"/>
      <c r="Q292" s="216"/>
      <c r="R292" s="216"/>
      <c r="S292" s="216"/>
      <c r="T292" s="217"/>
      <c r="AT292" s="218" t="s">
        <v>196</v>
      </c>
      <c r="AU292" s="218" t="s">
        <v>85</v>
      </c>
      <c r="AV292" s="13" t="s">
        <v>85</v>
      </c>
      <c r="AW292" s="13" t="s">
        <v>4</v>
      </c>
      <c r="AX292" s="13" t="s">
        <v>83</v>
      </c>
      <c r="AY292" s="218" t="s">
        <v>188</v>
      </c>
    </row>
    <row r="293" spans="1:65" s="2" customFormat="1" ht="49.15" customHeight="1">
      <c r="A293" s="34"/>
      <c r="B293" s="35"/>
      <c r="C293" s="193" t="s">
        <v>538</v>
      </c>
      <c r="D293" s="193" t="s">
        <v>190</v>
      </c>
      <c r="E293" s="194" t="s">
        <v>539</v>
      </c>
      <c r="F293" s="195" t="s">
        <v>540</v>
      </c>
      <c r="G293" s="196" t="s">
        <v>541</v>
      </c>
      <c r="H293" s="197">
        <v>1</v>
      </c>
      <c r="I293" s="198"/>
      <c r="J293" s="199">
        <f>ROUND(I293*H293,2)</f>
        <v>0</v>
      </c>
      <c r="K293" s="200"/>
      <c r="L293" s="39"/>
      <c r="M293" s="201" t="s">
        <v>1</v>
      </c>
      <c r="N293" s="202" t="s">
        <v>41</v>
      </c>
      <c r="O293" s="71"/>
      <c r="P293" s="203">
        <f>O293*H293</f>
        <v>0</v>
      </c>
      <c r="Q293" s="203">
        <v>0</v>
      </c>
      <c r="R293" s="203">
        <f>Q293*H293</f>
        <v>0</v>
      </c>
      <c r="S293" s="203">
        <v>0</v>
      </c>
      <c r="T293" s="204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05" t="s">
        <v>194</v>
      </c>
      <c r="AT293" s="205" t="s">
        <v>190</v>
      </c>
      <c r="AU293" s="205" t="s">
        <v>85</v>
      </c>
      <c r="AY293" s="17" t="s">
        <v>188</v>
      </c>
      <c r="BE293" s="206">
        <f>IF(N293="základní",J293,0)</f>
        <v>0</v>
      </c>
      <c r="BF293" s="206">
        <f>IF(N293="snížená",J293,0)</f>
        <v>0</v>
      </c>
      <c r="BG293" s="206">
        <f>IF(N293="zákl. přenesená",J293,0)</f>
        <v>0</v>
      </c>
      <c r="BH293" s="206">
        <f>IF(N293="sníž. přenesená",J293,0)</f>
        <v>0</v>
      </c>
      <c r="BI293" s="206">
        <f>IF(N293="nulová",J293,0)</f>
        <v>0</v>
      </c>
      <c r="BJ293" s="17" t="s">
        <v>83</v>
      </c>
      <c r="BK293" s="206">
        <f>ROUND(I293*H293,2)</f>
        <v>0</v>
      </c>
      <c r="BL293" s="17" t="s">
        <v>194</v>
      </c>
      <c r="BM293" s="205" t="s">
        <v>542</v>
      </c>
    </row>
    <row r="294" spans="1:65" s="2" customFormat="1" ht="14.45" customHeight="1">
      <c r="A294" s="34"/>
      <c r="B294" s="35"/>
      <c r="C294" s="193" t="s">
        <v>543</v>
      </c>
      <c r="D294" s="193" t="s">
        <v>190</v>
      </c>
      <c r="E294" s="194" t="s">
        <v>544</v>
      </c>
      <c r="F294" s="195" t="s">
        <v>545</v>
      </c>
      <c r="G294" s="196" t="s">
        <v>193</v>
      </c>
      <c r="H294" s="197">
        <v>1217.1600000000001</v>
      </c>
      <c r="I294" s="198"/>
      <c r="J294" s="199">
        <f>ROUND(I294*H294,2)</f>
        <v>0</v>
      </c>
      <c r="K294" s="200"/>
      <c r="L294" s="39"/>
      <c r="M294" s="201" t="s">
        <v>1</v>
      </c>
      <c r="N294" s="202" t="s">
        <v>41</v>
      </c>
      <c r="O294" s="71"/>
      <c r="P294" s="203">
        <f>O294*H294</f>
        <v>0</v>
      </c>
      <c r="Q294" s="203">
        <v>0</v>
      </c>
      <c r="R294" s="203">
        <f>Q294*H294</f>
        <v>0</v>
      </c>
      <c r="S294" s="203">
        <v>0</v>
      </c>
      <c r="T294" s="204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05" t="s">
        <v>194</v>
      </c>
      <c r="AT294" s="205" t="s">
        <v>190</v>
      </c>
      <c r="AU294" s="205" t="s">
        <v>85</v>
      </c>
      <c r="AY294" s="17" t="s">
        <v>188</v>
      </c>
      <c r="BE294" s="206">
        <f>IF(N294="základní",J294,0)</f>
        <v>0</v>
      </c>
      <c r="BF294" s="206">
        <f>IF(N294="snížená",J294,0)</f>
        <v>0</v>
      </c>
      <c r="BG294" s="206">
        <f>IF(N294="zákl. přenesená",J294,0)</f>
        <v>0</v>
      </c>
      <c r="BH294" s="206">
        <f>IF(N294="sníž. přenesená",J294,0)</f>
        <v>0</v>
      </c>
      <c r="BI294" s="206">
        <f>IF(N294="nulová",J294,0)</f>
        <v>0</v>
      </c>
      <c r="BJ294" s="17" t="s">
        <v>83</v>
      </c>
      <c r="BK294" s="206">
        <f>ROUND(I294*H294,2)</f>
        <v>0</v>
      </c>
      <c r="BL294" s="17" t="s">
        <v>194</v>
      </c>
      <c r="BM294" s="205" t="s">
        <v>546</v>
      </c>
    </row>
    <row r="295" spans="1:65" s="13" customFormat="1" ht="11.25">
      <c r="B295" s="207"/>
      <c r="C295" s="208"/>
      <c r="D295" s="209" t="s">
        <v>196</v>
      </c>
      <c r="E295" s="210" t="s">
        <v>110</v>
      </c>
      <c r="F295" s="211" t="s">
        <v>547</v>
      </c>
      <c r="G295" s="208"/>
      <c r="H295" s="212">
        <v>53.12</v>
      </c>
      <c r="I295" s="213"/>
      <c r="J295" s="208"/>
      <c r="K295" s="208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196</v>
      </c>
      <c r="AU295" s="218" t="s">
        <v>85</v>
      </c>
      <c r="AV295" s="13" t="s">
        <v>85</v>
      </c>
      <c r="AW295" s="13" t="s">
        <v>32</v>
      </c>
      <c r="AX295" s="13" t="s">
        <v>76</v>
      </c>
      <c r="AY295" s="218" t="s">
        <v>188</v>
      </c>
    </row>
    <row r="296" spans="1:65" s="13" customFormat="1" ht="11.25">
      <c r="B296" s="207"/>
      <c r="C296" s="208"/>
      <c r="D296" s="209" t="s">
        <v>196</v>
      </c>
      <c r="E296" s="210" t="s">
        <v>113</v>
      </c>
      <c r="F296" s="211" t="s">
        <v>548</v>
      </c>
      <c r="G296" s="208"/>
      <c r="H296" s="212">
        <v>36.03</v>
      </c>
      <c r="I296" s="213"/>
      <c r="J296" s="208"/>
      <c r="K296" s="208"/>
      <c r="L296" s="214"/>
      <c r="M296" s="215"/>
      <c r="N296" s="216"/>
      <c r="O296" s="216"/>
      <c r="P296" s="216"/>
      <c r="Q296" s="216"/>
      <c r="R296" s="216"/>
      <c r="S296" s="216"/>
      <c r="T296" s="217"/>
      <c r="AT296" s="218" t="s">
        <v>196</v>
      </c>
      <c r="AU296" s="218" t="s">
        <v>85</v>
      </c>
      <c r="AV296" s="13" t="s">
        <v>85</v>
      </c>
      <c r="AW296" s="13" t="s">
        <v>32</v>
      </c>
      <c r="AX296" s="13" t="s">
        <v>76</v>
      </c>
      <c r="AY296" s="218" t="s">
        <v>188</v>
      </c>
    </row>
    <row r="297" spans="1:65" s="13" customFormat="1" ht="11.25">
      <c r="B297" s="207"/>
      <c r="C297" s="208"/>
      <c r="D297" s="209" t="s">
        <v>196</v>
      </c>
      <c r="E297" s="210" t="s">
        <v>117</v>
      </c>
      <c r="F297" s="211" t="s">
        <v>549</v>
      </c>
      <c r="G297" s="208"/>
      <c r="H297" s="212">
        <v>92.12</v>
      </c>
      <c r="I297" s="213"/>
      <c r="J297" s="208"/>
      <c r="K297" s="208"/>
      <c r="L297" s="214"/>
      <c r="M297" s="215"/>
      <c r="N297" s="216"/>
      <c r="O297" s="216"/>
      <c r="P297" s="216"/>
      <c r="Q297" s="216"/>
      <c r="R297" s="216"/>
      <c r="S297" s="216"/>
      <c r="T297" s="217"/>
      <c r="AT297" s="218" t="s">
        <v>196</v>
      </c>
      <c r="AU297" s="218" t="s">
        <v>85</v>
      </c>
      <c r="AV297" s="13" t="s">
        <v>85</v>
      </c>
      <c r="AW297" s="13" t="s">
        <v>32</v>
      </c>
      <c r="AX297" s="13" t="s">
        <v>76</v>
      </c>
      <c r="AY297" s="218" t="s">
        <v>188</v>
      </c>
    </row>
    <row r="298" spans="1:65" s="13" customFormat="1" ht="11.25">
      <c r="B298" s="207"/>
      <c r="C298" s="208"/>
      <c r="D298" s="209" t="s">
        <v>196</v>
      </c>
      <c r="E298" s="210" t="s">
        <v>120</v>
      </c>
      <c r="F298" s="211" t="s">
        <v>550</v>
      </c>
      <c r="G298" s="208"/>
      <c r="H298" s="212">
        <v>7.84</v>
      </c>
      <c r="I298" s="213"/>
      <c r="J298" s="208"/>
      <c r="K298" s="208"/>
      <c r="L298" s="214"/>
      <c r="M298" s="215"/>
      <c r="N298" s="216"/>
      <c r="O298" s="216"/>
      <c r="P298" s="216"/>
      <c r="Q298" s="216"/>
      <c r="R298" s="216"/>
      <c r="S298" s="216"/>
      <c r="T298" s="217"/>
      <c r="AT298" s="218" t="s">
        <v>196</v>
      </c>
      <c r="AU298" s="218" t="s">
        <v>85</v>
      </c>
      <c r="AV298" s="13" t="s">
        <v>85</v>
      </c>
      <c r="AW298" s="13" t="s">
        <v>32</v>
      </c>
      <c r="AX298" s="13" t="s">
        <v>76</v>
      </c>
      <c r="AY298" s="218" t="s">
        <v>188</v>
      </c>
    </row>
    <row r="299" spans="1:65" s="13" customFormat="1" ht="11.25">
      <c r="B299" s="207"/>
      <c r="C299" s="208"/>
      <c r="D299" s="209" t="s">
        <v>196</v>
      </c>
      <c r="E299" s="210" t="s">
        <v>123</v>
      </c>
      <c r="F299" s="211" t="s">
        <v>551</v>
      </c>
      <c r="G299" s="208"/>
      <c r="H299" s="212">
        <v>19.71</v>
      </c>
      <c r="I299" s="213"/>
      <c r="J299" s="208"/>
      <c r="K299" s="208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196</v>
      </c>
      <c r="AU299" s="218" t="s">
        <v>85</v>
      </c>
      <c r="AV299" s="13" t="s">
        <v>85</v>
      </c>
      <c r="AW299" s="13" t="s">
        <v>32</v>
      </c>
      <c r="AX299" s="13" t="s">
        <v>76</v>
      </c>
      <c r="AY299" s="218" t="s">
        <v>188</v>
      </c>
    </row>
    <row r="300" spans="1:65" s="13" customFormat="1" ht="11.25">
      <c r="B300" s="207"/>
      <c r="C300" s="208"/>
      <c r="D300" s="209" t="s">
        <v>196</v>
      </c>
      <c r="E300" s="210" t="s">
        <v>126</v>
      </c>
      <c r="F300" s="211" t="s">
        <v>552</v>
      </c>
      <c r="G300" s="208"/>
      <c r="H300" s="212">
        <v>722.12</v>
      </c>
      <c r="I300" s="213"/>
      <c r="J300" s="208"/>
      <c r="K300" s="208"/>
      <c r="L300" s="214"/>
      <c r="M300" s="215"/>
      <c r="N300" s="216"/>
      <c r="O300" s="216"/>
      <c r="P300" s="216"/>
      <c r="Q300" s="216"/>
      <c r="R300" s="216"/>
      <c r="S300" s="216"/>
      <c r="T300" s="217"/>
      <c r="AT300" s="218" t="s">
        <v>196</v>
      </c>
      <c r="AU300" s="218" t="s">
        <v>85</v>
      </c>
      <c r="AV300" s="13" t="s">
        <v>85</v>
      </c>
      <c r="AW300" s="13" t="s">
        <v>32</v>
      </c>
      <c r="AX300" s="13" t="s">
        <v>76</v>
      </c>
      <c r="AY300" s="218" t="s">
        <v>188</v>
      </c>
    </row>
    <row r="301" spans="1:65" s="13" customFormat="1" ht="11.25">
      <c r="B301" s="207"/>
      <c r="C301" s="208"/>
      <c r="D301" s="209" t="s">
        <v>196</v>
      </c>
      <c r="E301" s="210" t="s">
        <v>130</v>
      </c>
      <c r="F301" s="211" t="s">
        <v>553</v>
      </c>
      <c r="G301" s="208"/>
      <c r="H301" s="212">
        <v>209.38</v>
      </c>
      <c r="I301" s="213"/>
      <c r="J301" s="208"/>
      <c r="K301" s="208"/>
      <c r="L301" s="214"/>
      <c r="M301" s="215"/>
      <c r="N301" s="216"/>
      <c r="O301" s="216"/>
      <c r="P301" s="216"/>
      <c r="Q301" s="216"/>
      <c r="R301" s="216"/>
      <c r="S301" s="216"/>
      <c r="T301" s="217"/>
      <c r="AT301" s="218" t="s">
        <v>196</v>
      </c>
      <c r="AU301" s="218" t="s">
        <v>85</v>
      </c>
      <c r="AV301" s="13" t="s">
        <v>85</v>
      </c>
      <c r="AW301" s="13" t="s">
        <v>32</v>
      </c>
      <c r="AX301" s="13" t="s">
        <v>76</v>
      </c>
      <c r="AY301" s="218" t="s">
        <v>188</v>
      </c>
    </row>
    <row r="302" spans="1:65" s="13" customFormat="1" ht="11.25">
      <c r="B302" s="207"/>
      <c r="C302" s="208"/>
      <c r="D302" s="209" t="s">
        <v>196</v>
      </c>
      <c r="E302" s="210" t="s">
        <v>134</v>
      </c>
      <c r="F302" s="211" t="s">
        <v>554</v>
      </c>
      <c r="G302" s="208"/>
      <c r="H302" s="212">
        <v>53.46</v>
      </c>
      <c r="I302" s="213"/>
      <c r="J302" s="208"/>
      <c r="K302" s="208"/>
      <c r="L302" s="214"/>
      <c r="M302" s="215"/>
      <c r="N302" s="216"/>
      <c r="O302" s="216"/>
      <c r="P302" s="216"/>
      <c r="Q302" s="216"/>
      <c r="R302" s="216"/>
      <c r="S302" s="216"/>
      <c r="T302" s="217"/>
      <c r="AT302" s="218" t="s">
        <v>196</v>
      </c>
      <c r="AU302" s="218" t="s">
        <v>85</v>
      </c>
      <c r="AV302" s="13" t="s">
        <v>85</v>
      </c>
      <c r="AW302" s="13" t="s">
        <v>32</v>
      </c>
      <c r="AX302" s="13" t="s">
        <v>76</v>
      </c>
      <c r="AY302" s="218" t="s">
        <v>188</v>
      </c>
    </row>
    <row r="303" spans="1:65" s="13" customFormat="1" ht="11.25">
      <c r="B303" s="207"/>
      <c r="C303" s="208"/>
      <c r="D303" s="209" t="s">
        <v>196</v>
      </c>
      <c r="E303" s="210" t="s">
        <v>137</v>
      </c>
      <c r="F303" s="211" t="s">
        <v>555</v>
      </c>
      <c r="G303" s="208"/>
      <c r="H303" s="212">
        <v>23.38</v>
      </c>
      <c r="I303" s="213"/>
      <c r="J303" s="208"/>
      <c r="K303" s="208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196</v>
      </c>
      <c r="AU303" s="218" t="s">
        <v>85</v>
      </c>
      <c r="AV303" s="13" t="s">
        <v>85</v>
      </c>
      <c r="AW303" s="13" t="s">
        <v>32</v>
      </c>
      <c r="AX303" s="13" t="s">
        <v>76</v>
      </c>
      <c r="AY303" s="218" t="s">
        <v>188</v>
      </c>
    </row>
    <row r="304" spans="1:65" s="14" customFormat="1" ht="11.25">
      <c r="B304" s="219"/>
      <c r="C304" s="220"/>
      <c r="D304" s="209" t="s">
        <v>196</v>
      </c>
      <c r="E304" s="221" t="s">
        <v>1</v>
      </c>
      <c r="F304" s="222" t="s">
        <v>200</v>
      </c>
      <c r="G304" s="220"/>
      <c r="H304" s="223">
        <v>1217.1600000000001</v>
      </c>
      <c r="I304" s="224"/>
      <c r="J304" s="220"/>
      <c r="K304" s="220"/>
      <c r="L304" s="225"/>
      <c r="M304" s="226"/>
      <c r="N304" s="227"/>
      <c r="O304" s="227"/>
      <c r="P304" s="227"/>
      <c r="Q304" s="227"/>
      <c r="R304" s="227"/>
      <c r="S304" s="227"/>
      <c r="T304" s="228"/>
      <c r="AT304" s="229" t="s">
        <v>196</v>
      </c>
      <c r="AU304" s="229" t="s">
        <v>85</v>
      </c>
      <c r="AV304" s="14" t="s">
        <v>194</v>
      </c>
      <c r="AW304" s="14" t="s">
        <v>32</v>
      </c>
      <c r="AX304" s="14" t="s">
        <v>83</v>
      </c>
      <c r="AY304" s="229" t="s">
        <v>188</v>
      </c>
    </row>
    <row r="305" spans="1:65" s="2" customFormat="1" ht="14.45" customHeight="1">
      <c r="A305" s="34"/>
      <c r="B305" s="35"/>
      <c r="C305" s="193" t="s">
        <v>556</v>
      </c>
      <c r="D305" s="193" t="s">
        <v>190</v>
      </c>
      <c r="E305" s="194" t="s">
        <v>557</v>
      </c>
      <c r="F305" s="195" t="s">
        <v>558</v>
      </c>
      <c r="G305" s="196" t="s">
        <v>193</v>
      </c>
      <c r="H305" s="197">
        <v>26.3</v>
      </c>
      <c r="I305" s="198"/>
      <c r="J305" s="199">
        <f>ROUND(I305*H305,2)</f>
        <v>0</v>
      </c>
      <c r="K305" s="200"/>
      <c r="L305" s="39"/>
      <c r="M305" s="201" t="s">
        <v>1</v>
      </c>
      <c r="N305" s="202" t="s">
        <v>41</v>
      </c>
      <c r="O305" s="71"/>
      <c r="P305" s="203">
        <f>O305*H305</f>
        <v>0</v>
      </c>
      <c r="Q305" s="203">
        <v>0.11</v>
      </c>
      <c r="R305" s="203">
        <f>Q305*H305</f>
        <v>2.8930000000000002</v>
      </c>
      <c r="S305" s="203">
        <v>0</v>
      </c>
      <c r="T305" s="204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05" t="s">
        <v>194</v>
      </c>
      <c r="AT305" s="205" t="s">
        <v>190</v>
      </c>
      <c r="AU305" s="205" t="s">
        <v>85</v>
      </c>
      <c r="AY305" s="17" t="s">
        <v>188</v>
      </c>
      <c r="BE305" s="206">
        <f>IF(N305="základní",J305,0)</f>
        <v>0</v>
      </c>
      <c r="BF305" s="206">
        <f>IF(N305="snížená",J305,0)</f>
        <v>0</v>
      </c>
      <c r="BG305" s="206">
        <f>IF(N305="zákl. přenesená",J305,0)</f>
        <v>0</v>
      </c>
      <c r="BH305" s="206">
        <f>IF(N305="sníž. přenesená",J305,0)</f>
        <v>0</v>
      </c>
      <c r="BI305" s="206">
        <f>IF(N305="nulová",J305,0)</f>
        <v>0</v>
      </c>
      <c r="BJ305" s="17" t="s">
        <v>83</v>
      </c>
      <c r="BK305" s="206">
        <f>ROUND(I305*H305,2)</f>
        <v>0</v>
      </c>
      <c r="BL305" s="17" t="s">
        <v>194</v>
      </c>
      <c r="BM305" s="205" t="s">
        <v>559</v>
      </c>
    </row>
    <row r="306" spans="1:65" s="13" customFormat="1" ht="11.25">
      <c r="B306" s="207"/>
      <c r="C306" s="208"/>
      <c r="D306" s="209" t="s">
        <v>196</v>
      </c>
      <c r="E306" s="210" t="s">
        <v>1</v>
      </c>
      <c r="F306" s="211" t="s">
        <v>560</v>
      </c>
      <c r="G306" s="208"/>
      <c r="H306" s="212">
        <v>26.3</v>
      </c>
      <c r="I306" s="213"/>
      <c r="J306" s="208"/>
      <c r="K306" s="208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196</v>
      </c>
      <c r="AU306" s="218" t="s">
        <v>85</v>
      </c>
      <c r="AV306" s="13" t="s">
        <v>85</v>
      </c>
      <c r="AW306" s="13" t="s">
        <v>32</v>
      </c>
      <c r="AX306" s="13" t="s">
        <v>83</v>
      </c>
      <c r="AY306" s="218" t="s">
        <v>188</v>
      </c>
    </row>
    <row r="307" spans="1:65" s="2" customFormat="1" ht="24.2" customHeight="1">
      <c r="A307" s="34"/>
      <c r="B307" s="35"/>
      <c r="C307" s="193" t="s">
        <v>561</v>
      </c>
      <c r="D307" s="193" t="s">
        <v>190</v>
      </c>
      <c r="E307" s="194" t="s">
        <v>562</v>
      </c>
      <c r="F307" s="195" t="s">
        <v>563</v>
      </c>
      <c r="G307" s="196" t="s">
        <v>193</v>
      </c>
      <c r="H307" s="197">
        <v>105.2</v>
      </c>
      <c r="I307" s="198"/>
      <c r="J307" s="199">
        <f>ROUND(I307*H307,2)</f>
        <v>0</v>
      </c>
      <c r="K307" s="200"/>
      <c r="L307" s="39"/>
      <c r="M307" s="201" t="s">
        <v>1</v>
      </c>
      <c r="N307" s="202" t="s">
        <v>41</v>
      </c>
      <c r="O307" s="71"/>
      <c r="P307" s="203">
        <f>O307*H307</f>
        <v>0</v>
      </c>
      <c r="Q307" s="203">
        <v>1.0999999999999999E-2</v>
      </c>
      <c r="R307" s="203">
        <f>Q307*H307</f>
        <v>1.1572</v>
      </c>
      <c r="S307" s="203">
        <v>0</v>
      </c>
      <c r="T307" s="204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05" t="s">
        <v>194</v>
      </c>
      <c r="AT307" s="205" t="s">
        <v>190</v>
      </c>
      <c r="AU307" s="205" t="s">
        <v>85</v>
      </c>
      <c r="AY307" s="17" t="s">
        <v>188</v>
      </c>
      <c r="BE307" s="206">
        <f>IF(N307="základní",J307,0)</f>
        <v>0</v>
      </c>
      <c r="BF307" s="206">
        <f>IF(N307="snížená",J307,0)</f>
        <v>0</v>
      </c>
      <c r="BG307" s="206">
        <f>IF(N307="zákl. přenesená",J307,0)</f>
        <v>0</v>
      </c>
      <c r="BH307" s="206">
        <f>IF(N307="sníž. přenesená",J307,0)</f>
        <v>0</v>
      </c>
      <c r="BI307" s="206">
        <f>IF(N307="nulová",J307,0)</f>
        <v>0</v>
      </c>
      <c r="BJ307" s="17" t="s">
        <v>83</v>
      </c>
      <c r="BK307" s="206">
        <f>ROUND(I307*H307,2)</f>
        <v>0</v>
      </c>
      <c r="BL307" s="17" t="s">
        <v>194</v>
      </c>
      <c r="BM307" s="205" t="s">
        <v>564</v>
      </c>
    </row>
    <row r="308" spans="1:65" s="13" customFormat="1" ht="11.25">
      <c r="B308" s="207"/>
      <c r="C308" s="208"/>
      <c r="D308" s="209" t="s">
        <v>196</v>
      </c>
      <c r="E308" s="208"/>
      <c r="F308" s="211" t="s">
        <v>565</v>
      </c>
      <c r="G308" s="208"/>
      <c r="H308" s="212">
        <v>105.2</v>
      </c>
      <c r="I308" s="213"/>
      <c r="J308" s="208"/>
      <c r="K308" s="208"/>
      <c r="L308" s="214"/>
      <c r="M308" s="215"/>
      <c r="N308" s="216"/>
      <c r="O308" s="216"/>
      <c r="P308" s="216"/>
      <c r="Q308" s="216"/>
      <c r="R308" s="216"/>
      <c r="S308" s="216"/>
      <c r="T308" s="217"/>
      <c r="AT308" s="218" t="s">
        <v>196</v>
      </c>
      <c r="AU308" s="218" t="s">
        <v>85</v>
      </c>
      <c r="AV308" s="13" t="s">
        <v>85</v>
      </c>
      <c r="AW308" s="13" t="s">
        <v>4</v>
      </c>
      <c r="AX308" s="13" t="s">
        <v>83</v>
      </c>
      <c r="AY308" s="218" t="s">
        <v>188</v>
      </c>
    </row>
    <row r="309" spans="1:65" s="12" customFormat="1" ht="22.9" customHeight="1">
      <c r="B309" s="177"/>
      <c r="C309" s="178"/>
      <c r="D309" s="179" t="s">
        <v>75</v>
      </c>
      <c r="E309" s="191" t="s">
        <v>230</v>
      </c>
      <c r="F309" s="191" t="s">
        <v>566</v>
      </c>
      <c r="G309" s="178"/>
      <c r="H309" s="178"/>
      <c r="I309" s="181"/>
      <c r="J309" s="192">
        <f>BK309</f>
        <v>0</v>
      </c>
      <c r="K309" s="178"/>
      <c r="L309" s="183"/>
      <c r="M309" s="184"/>
      <c r="N309" s="185"/>
      <c r="O309" s="185"/>
      <c r="P309" s="186">
        <f>SUM(P310:P343)</f>
        <v>0</v>
      </c>
      <c r="Q309" s="185"/>
      <c r="R309" s="186">
        <f>SUM(R310:R343)</f>
        <v>5.4140000000000001E-2</v>
      </c>
      <c r="S309" s="185"/>
      <c r="T309" s="187">
        <f>SUM(T310:T343)</f>
        <v>18.592874999999999</v>
      </c>
      <c r="AR309" s="188" t="s">
        <v>83</v>
      </c>
      <c r="AT309" s="189" t="s">
        <v>75</v>
      </c>
      <c r="AU309" s="189" t="s">
        <v>83</v>
      </c>
      <c r="AY309" s="188" t="s">
        <v>188</v>
      </c>
      <c r="BK309" s="190">
        <f>SUM(BK310:BK343)</f>
        <v>0</v>
      </c>
    </row>
    <row r="310" spans="1:65" s="2" customFormat="1" ht="24.2" customHeight="1">
      <c r="A310" s="34"/>
      <c r="B310" s="35"/>
      <c r="C310" s="193" t="s">
        <v>567</v>
      </c>
      <c r="D310" s="193" t="s">
        <v>190</v>
      </c>
      <c r="E310" s="194" t="s">
        <v>568</v>
      </c>
      <c r="F310" s="195" t="s">
        <v>569</v>
      </c>
      <c r="G310" s="196" t="s">
        <v>193</v>
      </c>
      <c r="H310" s="197">
        <v>1100</v>
      </c>
      <c r="I310" s="198"/>
      <c r="J310" s="199">
        <f>ROUND(I310*H310,2)</f>
        <v>0</v>
      </c>
      <c r="K310" s="200"/>
      <c r="L310" s="39"/>
      <c r="M310" s="201" t="s">
        <v>1</v>
      </c>
      <c r="N310" s="202" t="s">
        <v>41</v>
      </c>
      <c r="O310" s="71"/>
      <c r="P310" s="203">
        <f>O310*H310</f>
        <v>0</v>
      </c>
      <c r="Q310" s="203">
        <v>0</v>
      </c>
      <c r="R310" s="203">
        <f>Q310*H310</f>
        <v>0</v>
      </c>
      <c r="S310" s="203">
        <v>0</v>
      </c>
      <c r="T310" s="204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05" t="s">
        <v>194</v>
      </c>
      <c r="AT310" s="205" t="s">
        <v>190</v>
      </c>
      <c r="AU310" s="205" t="s">
        <v>85</v>
      </c>
      <c r="AY310" s="17" t="s">
        <v>188</v>
      </c>
      <c r="BE310" s="206">
        <f>IF(N310="základní",J310,0)</f>
        <v>0</v>
      </c>
      <c r="BF310" s="206">
        <f>IF(N310="snížená",J310,0)</f>
        <v>0</v>
      </c>
      <c r="BG310" s="206">
        <f>IF(N310="zákl. přenesená",J310,0)</f>
        <v>0</v>
      </c>
      <c r="BH310" s="206">
        <f>IF(N310="sníž. přenesená",J310,0)</f>
        <v>0</v>
      </c>
      <c r="BI310" s="206">
        <f>IF(N310="nulová",J310,0)</f>
        <v>0</v>
      </c>
      <c r="BJ310" s="17" t="s">
        <v>83</v>
      </c>
      <c r="BK310" s="206">
        <f>ROUND(I310*H310,2)</f>
        <v>0</v>
      </c>
      <c r="BL310" s="17" t="s">
        <v>194</v>
      </c>
      <c r="BM310" s="205" t="s">
        <v>570</v>
      </c>
    </row>
    <row r="311" spans="1:65" s="2" customFormat="1" ht="24.2" customHeight="1">
      <c r="A311" s="34"/>
      <c r="B311" s="35"/>
      <c r="C311" s="193" t="s">
        <v>571</v>
      </c>
      <c r="D311" s="193" t="s">
        <v>190</v>
      </c>
      <c r="E311" s="194" t="s">
        <v>572</v>
      </c>
      <c r="F311" s="195" t="s">
        <v>573</v>
      </c>
      <c r="G311" s="196" t="s">
        <v>193</v>
      </c>
      <c r="H311" s="197">
        <v>49500</v>
      </c>
      <c r="I311" s="198"/>
      <c r="J311" s="199">
        <f>ROUND(I311*H311,2)</f>
        <v>0</v>
      </c>
      <c r="K311" s="200"/>
      <c r="L311" s="39"/>
      <c r="M311" s="201" t="s">
        <v>1</v>
      </c>
      <c r="N311" s="202" t="s">
        <v>41</v>
      </c>
      <c r="O311" s="71"/>
      <c r="P311" s="203">
        <f>O311*H311</f>
        <v>0</v>
      </c>
      <c r="Q311" s="203">
        <v>0</v>
      </c>
      <c r="R311" s="203">
        <f>Q311*H311</f>
        <v>0</v>
      </c>
      <c r="S311" s="203">
        <v>0</v>
      </c>
      <c r="T311" s="204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05" t="s">
        <v>194</v>
      </c>
      <c r="AT311" s="205" t="s">
        <v>190</v>
      </c>
      <c r="AU311" s="205" t="s">
        <v>85</v>
      </c>
      <c r="AY311" s="17" t="s">
        <v>188</v>
      </c>
      <c r="BE311" s="206">
        <f>IF(N311="základní",J311,0)</f>
        <v>0</v>
      </c>
      <c r="BF311" s="206">
        <f>IF(N311="snížená",J311,0)</f>
        <v>0</v>
      </c>
      <c r="BG311" s="206">
        <f>IF(N311="zákl. přenesená",J311,0)</f>
        <v>0</v>
      </c>
      <c r="BH311" s="206">
        <f>IF(N311="sníž. přenesená",J311,0)</f>
        <v>0</v>
      </c>
      <c r="BI311" s="206">
        <f>IF(N311="nulová",J311,0)</f>
        <v>0</v>
      </c>
      <c r="BJ311" s="17" t="s">
        <v>83</v>
      </c>
      <c r="BK311" s="206">
        <f>ROUND(I311*H311,2)</f>
        <v>0</v>
      </c>
      <c r="BL311" s="17" t="s">
        <v>194</v>
      </c>
      <c r="BM311" s="205" t="s">
        <v>574</v>
      </c>
    </row>
    <row r="312" spans="1:65" s="13" customFormat="1" ht="11.25">
      <c r="B312" s="207"/>
      <c r="C312" s="208"/>
      <c r="D312" s="209" t="s">
        <v>196</v>
      </c>
      <c r="E312" s="208"/>
      <c r="F312" s="211" t="s">
        <v>575</v>
      </c>
      <c r="G312" s="208"/>
      <c r="H312" s="212">
        <v>49500</v>
      </c>
      <c r="I312" s="213"/>
      <c r="J312" s="208"/>
      <c r="K312" s="208"/>
      <c r="L312" s="214"/>
      <c r="M312" s="215"/>
      <c r="N312" s="216"/>
      <c r="O312" s="216"/>
      <c r="P312" s="216"/>
      <c r="Q312" s="216"/>
      <c r="R312" s="216"/>
      <c r="S312" s="216"/>
      <c r="T312" s="217"/>
      <c r="AT312" s="218" t="s">
        <v>196</v>
      </c>
      <c r="AU312" s="218" t="s">
        <v>85</v>
      </c>
      <c r="AV312" s="13" t="s">
        <v>85</v>
      </c>
      <c r="AW312" s="13" t="s">
        <v>4</v>
      </c>
      <c r="AX312" s="13" t="s">
        <v>83</v>
      </c>
      <c r="AY312" s="218" t="s">
        <v>188</v>
      </c>
    </row>
    <row r="313" spans="1:65" s="2" customFormat="1" ht="24.2" customHeight="1">
      <c r="A313" s="34"/>
      <c r="B313" s="35"/>
      <c r="C313" s="193" t="s">
        <v>576</v>
      </c>
      <c r="D313" s="193" t="s">
        <v>190</v>
      </c>
      <c r="E313" s="194" t="s">
        <v>577</v>
      </c>
      <c r="F313" s="195" t="s">
        <v>578</v>
      </c>
      <c r="G313" s="196" t="s">
        <v>193</v>
      </c>
      <c r="H313" s="197">
        <v>1100</v>
      </c>
      <c r="I313" s="198"/>
      <c r="J313" s="199">
        <f>ROUND(I313*H313,2)</f>
        <v>0</v>
      </c>
      <c r="K313" s="200"/>
      <c r="L313" s="39"/>
      <c r="M313" s="201" t="s">
        <v>1</v>
      </c>
      <c r="N313" s="202" t="s">
        <v>41</v>
      </c>
      <c r="O313" s="71"/>
      <c r="P313" s="203">
        <f>O313*H313</f>
        <v>0</v>
      </c>
      <c r="Q313" s="203">
        <v>0</v>
      </c>
      <c r="R313" s="203">
        <f>Q313*H313</f>
        <v>0</v>
      </c>
      <c r="S313" s="203">
        <v>0</v>
      </c>
      <c r="T313" s="204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05" t="s">
        <v>194</v>
      </c>
      <c r="AT313" s="205" t="s">
        <v>190</v>
      </c>
      <c r="AU313" s="205" t="s">
        <v>85</v>
      </c>
      <c r="AY313" s="17" t="s">
        <v>188</v>
      </c>
      <c r="BE313" s="206">
        <f>IF(N313="základní",J313,0)</f>
        <v>0</v>
      </c>
      <c r="BF313" s="206">
        <f>IF(N313="snížená",J313,0)</f>
        <v>0</v>
      </c>
      <c r="BG313" s="206">
        <f>IF(N313="zákl. přenesená",J313,0)</f>
        <v>0</v>
      </c>
      <c r="BH313" s="206">
        <f>IF(N313="sníž. přenesená",J313,0)</f>
        <v>0</v>
      </c>
      <c r="BI313" s="206">
        <f>IF(N313="nulová",J313,0)</f>
        <v>0</v>
      </c>
      <c r="BJ313" s="17" t="s">
        <v>83</v>
      </c>
      <c r="BK313" s="206">
        <f>ROUND(I313*H313,2)</f>
        <v>0</v>
      </c>
      <c r="BL313" s="17" t="s">
        <v>194</v>
      </c>
      <c r="BM313" s="205" t="s">
        <v>579</v>
      </c>
    </row>
    <row r="314" spans="1:65" s="2" customFormat="1" ht="14.45" customHeight="1">
      <c r="A314" s="34"/>
      <c r="B314" s="35"/>
      <c r="C314" s="193" t="s">
        <v>580</v>
      </c>
      <c r="D314" s="193" t="s">
        <v>190</v>
      </c>
      <c r="E314" s="194" t="s">
        <v>581</v>
      </c>
      <c r="F314" s="195" t="s">
        <v>582</v>
      </c>
      <c r="G314" s="196" t="s">
        <v>193</v>
      </c>
      <c r="H314" s="197">
        <v>1100</v>
      </c>
      <c r="I314" s="198"/>
      <c r="J314" s="199">
        <f>ROUND(I314*H314,2)</f>
        <v>0</v>
      </c>
      <c r="K314" s="200"/>
      <c r="L314" s="39"/>
      <c r="M314" s="201" t="s">
        <v>1</v>
      </c>
      <c r="N314" s="202" t="s">
        <v>41</v>
      </c>
      <c r="O314" s="71"/>
      <c r="P314" s="203">
        <f>O314*H314</f>
        <v>0</v>
      </c>
      <c r="Q314" s="203">
        <v>0</v>
      </c>
      <c r="R314" s="203">
        <f>Q314*H314</f>
        <v>0</v>
      </c>
      <c r="S314" s="203">
        <v>0</v>
      </c>
      <c r="T314" s="204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05" t="s">
        <v>194</v>
      </c>
      <c r="AT314" s="205" t="s">
        <v>190</v>
      </c>
      <c r="AU314" s="205" t="s">
        <v>85</v>
      </c>
      <c r="AY314" s="17" t="s">
        <v>188</v>
      </c>
      <c r="BE314" s="206">
        <f>IF(N314="základní",J314,0)</f>
        <v>0</v>
      </c>
      <c r="BF314" s="206">
        <f>IF(N314="snížená",J314,0)</f>
        <v>0</v>
      </c>
      <c r="BG314" s="206">
        <f>IF(N314="zákl. přenesená",J314,0)</f>
        <v>0</v>
      </c>
      <c r="BH314" s="206">
        <f>IF(N314="sníž. přenesená",J314,0)</f>
        <v>0</v>
      </c>
      <c r="BI314" s="206">
        <f>IF(N314="nulová",J314,0)</f>
        <v>0</v>
      </c>
      <c r="BJ314" s="17" t="s">
        <v>83</v>
      </c>
      <c r="BK314" s="206">
        <f>ROUND(I314*H314,2)</f>
        <v>0</v>
      </c>
      <c r="BL314" s="17" t="s">
        <v>194</v>
      </c>
      <c r="BM314" s="205" t="s">
        <v>583</v>
      </c>
    </row>
    <row r="315" spans="1:65" s="2" customFormat="1" ht="14.45" customHeight="1">
      <c r="A315" s="34"/>
      <c r="B315" s="35"/>
      <c r="C315" s="193" t="s">
        <v>584</v>
      </c>
      <c r="D315" s="193" t="s">
        <v>190</v>
      </c>
      <c r="E315" s="194" t="s">
        <v>585</v>
      </c>
      <c r="F315" s="195" t="s">
        <v>586</v>
      </c>
      <c r="G315" s="196" t="s">
        <v>193</v>
      </c>
      <c r="H315" s="197">
        <v>49500</v>
      </c>
      <c r="I315" s="198"/>
      <c r="J315" s="199">
        <f>ROUND(I315*H315,2)</f>
        <v>0</v>
      </c>
      <c r="K315" s="200"/>
      <c r="L315" s="39"/>
      <c r="M315" s="201" t="s">
        <v>1</v>
      </c>
      <c r="N315" s="202" t="s">
        <v>41</v>
      </c>
      <c r="O315" s="71"/>
      <c r="P315" s="203">
        <f>O315*H315</f>
        <v>0</v>
      </c>
      <c r="Q315" s="203">
        <v>0</v>
      </c>
      <c r="R315" s="203">
        <f>Q315*H315</f>
        <v>0</v>
      </c>
      <c r="S315" s="203">
        <v>0</v>
      </c>
      <c r="T315" s="204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05" t="s">
        <v>194</v>
      </c>
      <c r="AT315" s="205" t="s">
        <v>190</v>
      </c>
      <c r="AU315" s="205" t="s">
        <v>85</v>
      </c>
      <c r="AY315" s="17" t="s">
        <v>188</v>
      </c>
      <c r="BE315" s="206">
        <f>IF(N315="základní",J315,0)</f>
        <v>0</v>
      </c>
      <c r="BF315" s="206">
        <f>IF(N315="snížená",J315,0)</f>
        <v>0</v>
      </c>
      <c r="BG315" s="206">
        <f>IF(N315="zákl. přenesená",J315,0)</f>
        <v>0</v>
      </c>
      <c r="BH315" s="206">
        <f>IF(N315="sníž. přenesená",J315,0)</f>
        <v>0</v>
      </c>
      <c r="BI315" s="206">
        <f>IF(N315="nulová",J315,0)</f>
        <v>0</v>
      </c>
      <c r="BJ315" s="17" t="s">
        <v>83</v>
      </c>
      <c r="BK315" s="206">
        <f>ROUND(I315*H315,2)</f>
        <v>0</v>
      </c>
      <c r="BL315" s="17" t="s">
        <v>194</v>
      </c>
      <c r="BM315" s="205" t="s">
        <v>587</v>
      </c>
    </row>
    <row r="316" spans="1:65" s="13" customFormat="1" ht="11.25">
      <c r="B316" s="207"/>
      <c r="C316" s="208"/>
      <c r="D316" s="209" t="s">
        <v>196</v>
      </c>
      <c r="E316" s="208"/>
      <c r="F316" s="211" t="s">
        <v>575</v>
      </c>
      <c r="G316" s="208"/>
      <c r="H316" s="212">
        <v>49500</v>
      </c>
      <c r="I316" s="213"/>
      <c r="J316" s="208"/>
      <c r="K316" s="208"/>
      <c r="L316" s="214"/>
      <c r="M316" s="215"/>
      <c r="N316" s="216"/>
      <c r="O316" s="216"/>
      <c r="P316" s="216"/>
      <c r="Q316" s="216"/>
      <c r="R316" s="216"/>
      <c r="S316" s="216"/>
      <c r="T316" s="217"/>
      <c r="AT316" s="218" t="s">
        <v>196</v>
      </c>
      <c r="AU316" s="218" t="s">
        <v>85</v>
      </c>
      <c r="AV316" s="13" t="s">
        <v>85</v>
      </c>
      <c r="AW316" s="13" t="s">
        <v>4</v>
      </c>
      <c r="AX316" s="13" t="s">
        <v>83</v>
      </c>
      <c r="AY316" s="218" t="s">
        <v>188</v>
      </c>
    </row>
    <row r="317" spans="1:65" s="2" customFormat="1" ht="14.45" customHeight="1">
      <c r="A317" s="34"/>
      <c r="B317" s="35"/>
      <c r="C317" s="193" t="s">
        <v>588</v>
      </c>
      <c r="D317" s="193" t="s">
        <v>190</v>
      </c>
      <c r="E317" s="194" t="s">
        <v>589</v>
      </c>
      <c r="F317" s="195" t="s">
        <v>590</v>
      </c>
      <c r="G317" s="196" t="s">
        <v>193</v>
      </c>
      <c r="H317" s="197">
        <v>1100</v>
      </c>
      <c r="I317" s="198"/>
      <c r="J317" s="199">
        <f>ROUND(I317*H317,2)</f>
        <v>0</v>
      </c>
      <c r="K317" s="200"/>
      <c r="L317" s="39"/>
      <c r="M317" s="201" t="s">
        <v>1</v>
      </c>
      <c r="N317" s="202" t="s">
        <v>41</v>
      </c>
      <c r="O317" s="71"/>
      <c r="P317" s="203">
        <f>O317*H317</f>
        <v>0</v>
      </c>
      <c r="Q317" s="203">
        <v>0</v>
      </c>
      <c r="R317" s="203">
        <f>Q317*H317</f>
        <v>0</v>
      </c>
      <c r="S317" s="203">
        <v>0</v>
      </c>
      <c r="T317" s="204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05" t="s">
        <v>194</v>
      </c>
      <c r="AT317" s="205" t="s">
        <v>190</v>
      </c>
      <c r="AU317" s="205" t="s">
        <v>85</v>
      </c>
      <c r="AY317" s="17" t="s">
        <v>188</v>
      </c>
      <c r="BE317" s="206">
        <f>IF(N317="základní",J317,0)</f>
        <v>0</v>
      </c>
      <c r="BF317" s="206">
        <f>IF(N317="snížená",J317,0)</f>
        <v>0</v>
      </c>
      <c r="BG317" s="206">
        <f>IF(N317="zákl. přenesená",J317,0)</f>
        <v>0</v>
      </c>
      <c r="BH317" s="206">
        <f>IF(N317="sníž. přenesená",J317,0)</f>
        <v>0</v>
      </c>
      <c r="BI317" s="206">
        <f>IF(N317="nulová",J317,0)</f>
        <v>0</v>
      </c>
      <c r="BJ317" s="17" t="s">
        <v>83</v>
      </c>
      <c r="BK317" s="206">
        <f>ROUND(I317*H317,2)</f>
        <v>0</v>
      </c>
      <c r="BL317" s="17" t="s">
        <v>194</v>
      </c>
      <c r="BM317" s="205" t="s">
        <v>591</v>
      </c>
    </row>
    <row r="318" spans="1:65" s="2" customFormat="1" ht="14.45" customHeight="1">
      <c r="A318" s="34"/>
      <c r="B318" s="35"/>
      <c r="C318" s="193" t="s">
        <v>592</v>
      </c>
      <c r="D318" s="193" t="s">
        <v>190</v>
      </c>
      <c r="E318" s="194" t="s">
        <v>593</v>
      </c>
      <c r="F318" s="195" t="s">
        <v>594</v>
      </c>
      <c r="G318" s="196" t="s">
        <v>243</v>
      </c>
      <c r="H318" s="197">
        <v>8</v>
      </c>
      <c r="I318" s="198"/>
      <c r="J318" s="199">
        <f>ROUND(I318*H318,2)</f>
        <v>0</v>
      </c>
      <c r="K318" s="200"/>
      <c r="L318" s="39"/>
      <c r="M318" s="201" t="s">
        <v>1</v>
      </c>
      <c r="N318" s="202" t="s">
        <v>41</v>
      </c>
      <c r="O318" s="71"/>
      <c r="P318" s="203">
        <f>O318*H318</f>
        <v>0</v>
      </c>
      <c r="Q318" s="203">
        <v>0</v>
      </c>
      <c r="R318" s="203">
        <f>Q318*H318</f>
        <v>0</v>
      </c>
      <c r="S318" s="203">
        <v>0</v>
      </c>
      <c r="T318" s="204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05" t="s">
        <v>194</v>
      </c>
      <c r="AT318" s="205" t="s">
        <v>190</v>
      </c>
      <c r="AU318" s="205" t="s">
        <v>85</v>
      </c>
      <c r="AY318" s="17" t="s">
        <v>188</v>
      </c>
      <c r="BE318" s="206">
        <f>IF(N318="základní",J318,0)</f>
        <v>0</v>
      </c>
      <c r="BF318" s="206">
        <f>IF(N318="snížená",J318,0)</f>
        <v>0</v>
      </c>
      <c r="BG318" s="206">
        <f>IF(N318="zákl. přenesená",J318,0)</f>
        <v>0</v>
      </c>
      <c r="BH318" s="206">
        <f>IF(N318="sníž. přenesená",J318,0)</f>
        <v>0</v>
      </c>
      <c r="BI318" s="206">
        <f>IF(N318="nulová",J318,0)</f>
        <v>0</v>
      </c>
      <c r="BJ318" s="17" t="s">
        <v>83</v>
      </c>
      <c r="BK318" s="206">
        <f>ROUND(I318*H318,2)</f>
        <v>0</v>
      </c>
      <c r="BL318" s="17" t="s">
        <v>194</v>
      </c>
      <c r="BM318" s="205" t="s">
        <v>595</v>
      </c>
    </row>
    <row r="319" spans="1:65" s="2" customFormat="1" ht="24.2" customHeight="1">
      <c r="A319" s="34"/>
      <c r="B319" s="35"/>
      <c r="C319" s="193" t="s">
        <v>596</v>
      </c>
      <c r="D319" s="193" t="s">
        <v>190</v>
      </c>
      <c r="E319" s="194" t="s">
        <v>597</v>
      </c>
      <c r="F319" s="195" t="s">
        <v>598</v>
      </c>
      <c r="G319" s="196" t="s">
        <v>243</v>
      </c>
      <c r="H319" s="197">
        <v>360</v>
      </c>
      <c r="I319" s="198"/>
      <c r="J319" s="199">
        <f>ROUND(I319*H319,2)</f>
        <v>0</v>
      </c>
      <c r="K319" s="200"/>
      <c r="L319" s="39"/>
      <c r="M319" s="201" t="s">
        <v>1</v>
      </c>
      <c r="N319" s="202" t="s">
        <v>41</v>
      </c>
      <c r="O319" s="71"/>
      <c r="P319" s="203">
        <f>O319*H319</f>
        <v>0</v>
      </c>
      <c r="Q319" s="203">
        <v>0</v>
      </c>
      <c r="R319" s="203">
        <f>Q319*H319</f>
        <v>0</v>
      </c>
      <c r="S319" s="203">
        <v>0</v>
      </c>
      <c r="T319" s="204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05" t="s">
        <v>194</v>
      </c>
      <c r="AT319" s="205" t="s">
        <v>190</v>
      </c>
      <c r="AU319" s="205" t="s">
        <v>85</v>
      </c>
      <c r="AY319" s="17" t="s">
        <v>188</v>
      </c>
      <c r="BE319" s="206">
        <f>IF(N319="základní",J319,0)</f>
        <v>0</v>
      </c>
      <c r="BF319" s="206">
        <f>IF(N319="snížená",J319,0)</f>
        <v>0</v>
      </c>
      <c r="BG319" s="206">
        <f>IF(N319="zákl. přenesená",J319,0)</f>
        <v>0</v>
      </c>
      <c r="BH319" s="206">
        <f>IF(N319="sníž. přenesená",J319,0)</f>
        <v>0</v>
      </c>
      <c r="BI319" s="206">
        <f>IF(N319="nulová",J319,0)</f>
        <v>0</v>
      </c>
      <c r="BJ319" s="17" t="s">
        <v>83</v>
      </c>
      <c r="BK319" s="206">
        <f>ROUND(I319*H319,2)</f>
        <v>0</v>
      </c>
      <c r="BL319" s="17" t="s">
        <v>194</v>
      </c>
      <c r="BM319" s="205" t="s">
        <v>599</v>
      </c>
    </row>
    <row r="320" spans="1:65" s="13" customFormat="1" ht="11.25">
      <c r="B320" s="207"/>
      <c r="C320" s="208"/>
      <c r="D320" s="209" t="s">
        <v>196</v>
      </c>
      <c r="E320" s="208"/>
      <c r="F320" s="211" t="s">
        <v>600</v>
      </c>
      <c r="G320" s="208"/>
      <c r="H320" s="212">
        <v>360</v>
      </c>
      <c r="I320" s="213"/>
      <c r="J320" s="208"/>
      <c r="K320" s="208"/>
      <c r="L320" s="214"/>
      <c r="M320" s="215"/>
      <c r="N320" s="216"/>
      <c r="O320" s="216"/>
      <c r="P320" s="216"/>
      <c r="Q320" s="216"/>
      <c r="R320" s="216"/>
      <c r="S320" s="216"/>
      <c r="T320" s="217"/>
      <c r="AT320" s="218" t="s">
        <v>196</v>
      </c>
      <c r="AU320" s="218" t="s">
        <v>85</v>
      </c>
      <c r="AV320" s="13" t="s">
        <v>85</v>
      </c>
      <c r="AW320" s="13" t="s">
        <v>4</v>
      </c>
      <c r="AX320" s="13" t="s">
        <v>83</v>
      </c>
      <c r="AY320" s="218" t="s">
        <v>188</v>
      </c>
    </row>
    <row r="321" spans="1:65" s="2" customFormat="1" ht="14.45" customHeight="1">
      <c r="A321" s="34"/>
      <c r="B321" s="35"/>
      <c r="C321" s="193" t="s">
        <v>601</v>
      </c>
      <c r="D321" s="193" t="s">
        <v>190</v>
      </c>
      <c r="E321" s="194" t="s">
        <v>602</v>
      </c>
      <c r="F321" s="195" t="s">
        <v>603</v>
      </c>
      <c r="G321" s="196" t="s">
        <v>243</v>
      </c>
      <c r="H321" s="197">
        <v>8</v>
      </c>
      <c r="I321" s="198"/>
      <c r="J321" s="199">
        <f>ROUND(I321*H321,2)</f>
        <v>0</v>
      </c>
      <c r="K321" s="200"/>
      <c r="L321" s="39"/>
      <c r="M321" s="201" t="s">
        <v>1</v>
      </c>
      <c r="N321" s="202" t="s">
        <v>41</v>
      </c>
      <c r="O321" s="71"/>
      <c r="P321" s="203">
        <f>O321*H321</f>
        <v>0</v>
      </c>
      <c r="Q321" s="203">
        <v>0</v>
      </c>
      <c r="R321" s="203">
        <f>Q321*H321</f>
        <v>0</v>
      </c>
      <c r="S321" s="203">
        <v>0</v>
      </c>
      <c r="T321" s="204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05" t="s">
        <v>194</v>
      </c>
      <c r="AT321" s="205" t="s">
        <v>190</v>
      </c>
      <c r="AU321" s="205" t="s">
        <v>85</v>
      </c>
      <c r="AY321" s="17" t="s">
        <v>188</v>
      </c>
      <c r="BE321" s="206">
        <f>IF(N321="základní",J321,0)</f>
        <v>0</v>
      </c>
      <c r="BF321" s="206">
        <f>IF(N321="snížená",J321,0)</f>
        <v>0</v>
      </c>
      <c r="BG321" s="206">
        <f>IF(N321="zákl. přenesená",J321,0)</f>
        <v>0</v>
      </c>
      <c r="BH321" s="206">
        <f>IF(N321="sníž. přenesená",J321,0)</f>
        <v>0</v>
      </c>
      <c r="BI321" s="206">
        <f>IF(N321="nulová",J321,0)</f>
        <v>0</v>
      </c>
      <c r="BJ321" s="17" t="s">
        <v>83</v>
      </c>
      <c r="BK321" s="206">
        <f>ROUND(I321*H321,2)</f>
        <v>0</v>
      </c>
      <c r="BL321" s="17" t="s">
        <v>194</v>
      </c>
      <c r="BM321" s="205" t="s">
        <v>604</v>
      </c>
    </row>
    <row r="322" spans="1:65" s="2" customFormat="1" ht="24.2" customHeight="1">
      <c r="A322" s="34"/>
      <c r="B322" s="35"/>
      <c r="C322" s="193" t="s">
        <v>605</v>
      </c>
      <c r="D322" s="193" t="s">
        <v>190</v>
      </c>
      <c r="E322" s="194" t="s">
        <v>606</v>
      </c>
      <c r="F322" s="195" t="s">
        <v>607</v>
      </c>
      <c r="G322" s="196" t="s">
        <v>193</v>
      </c>
      <c r="H322" s="197">
        <v>30</v>
      </c>
      <c r="I322" s="198"/>
      <c r="J322" s="199">
        <f>ROUND(I322*H322,2)</f>
        <v>0</v>
      </c>
      <c r="K322" s="200"/>
      <c r="L322" s="39"/>
      <c r="M322" s="201" t="s">
        <v>1</v>
      </c>
      <c r="N322" s="202" t="s">
        <v>41</v>
      </c>
      <c r="O322" s="71"/>
      <c r="P322" s="203">
        <f>O322*H322</f>
        <v>0</v>
      </c>
      <c r="Q322" s="203">
        <v>1.2999999999999999E-4</v>
      </c>
      <c r="R322" s="203">
        <f>Q322*H322</f>
        <v>3.8999999999999998E-3</v>
      </c>
      <c r="S322" s="203">
        <v>0</v>
      </c>
      <c r="T322" s="204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05" t="s">
        <v>194</v>
      </c>
      <c r="AT322" s="205" t="s">
        <v>190</v>
      </c>
      <c r="AU322" s="205" t="s">
        <v>85</v>
      </c>
      <c r="AY322" s="17" t="s">
        <v>188</v>
      </c>
      <c r="BE322" s="206">
        <f>IF(N322="základní",J322,0)</f>
        <v>0</v>
      </c>
      <c r="BF322" s="206">
        <f>IF(N322="snížená",J322,0)</f>
        <v>0</v>
      </c>
      <c r="BG322" s="206">
        <f>IF(N322="zákl. přenesená",J322,0)</f>
        <v>0</v>
      </c>
      <c r="BH322" s="206">
        <f>IF(N322="sníž. přenesená",J322,0)</f>
        <v>0</v>
      </c>
      <c r="BI322" s="206">
        <f>IF(N322="nulová",J322,0)</f>
        <v>0</v>
      </c>
      <c r="BJ322" s="17" t="s">
        <v>83</v>
      </c>
      <c r="BK322" s="206">
        <f>ROUND(I322*H322,2)</f>
        <v>0</v>
      </c>
      <c r="BL322" s="17" t="s">
        <v>194</v>
      </c>
      <c r="BM322" s="205" t="s">
        <v>608</v>
      </c>
    </row>
    <row r="323" spans="1:65" s="2" customFormat="1" ht="14.45" customHeight="1">
      <c r="A323" s="34"/>
      <c r="B323" s="35"/>
      <c r="C323" s="193" t="s">
        <v>609</v>
      </c>
      <c r="D323" s="193" t="s">
        <v>190</v>
      </c>
      <c r="E323" s="194" t="s">
        <v>610</v>
      </c>
      <c r="F323" s="195" t="s">
        <v>611</v>
      </c>
      <c r="G323" s="196" t="s">
        <v>203</v>
      </c>
      <c r="H323" s="197">
        <v>5</v>
      </c>
      <c r="I323" s="198"/>
      <c r="J323" s="199">
        <f>ROUND(I323*H323,2)</f>
        <v>0</v>
      </c>
      <c r="K323" s="200"/>
      <c r="L323" s="39"/>
      <c r="M323" s="201" t="s">
        <v>1</v>
      </c>
      <c r="N323" s="202" t="s">
        <v>41</v>
      </c>
      <c r="O323" s="71"/>
      <c r="P323" s="203">
        <f>O323*H323</f>
        <v>0</v>
      </c>
      <c r="Q323" s="203">
        <v>4.6800000000000001E-3</v>
      </c>
      <c r="R323" s="203">
        <f>Q323*H323</f>
        <v>2.3400000000000001E-2</v>
      </c>
      <c r="S323" s="203">
        <v>0</v>
      </c>
      <c r="T323" s="204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05" t="s">
        <v>194</v>
      </c>
      <c r="AT323" s="205" t="s">
        <v>190</v>
      </c>
      <c r="AU323" s="205" t="s">
        <v>85</v>
      </c>
      <c r="AY323" s="17" t="s">
        <v>188</v>
      </c>
      <c r="BE323" s="206">
        <f>IF(N323="základní",J323,0)</f>
        <v>0</v>
      </c>
      <c r="BF323" s="206">
        <f>IF(N323="snížená",J323,0)</f>
        <v>0</v>
      </c>
      <c r="BG323" s="206">
        <f>IF(N323="zákl. přenesená",J323,0)</f>
        <v>0</v>
      </c>
      <c r="BH323" s="206">
        <f>IF(N323="sníž. přenesená",J323,0)</f>
        <v>0</v>
      </c>
      <c r="BI323" s="206">
        <f>IF(N323="nulová",J323,0)</f>
        <v>0</v>
      </c>
      <c r="BJ323" s="17" t="s">
        <v>83</v>
      </c>
      <c r="BK323" s="206">
        <f>ROUND(I323*H323,2)</f>
        <v>0</v>
      </c>
      <c r="BL323" s="17" t="s">
        <v>194</v>
      </c>
      <c r="BM323" s="205" t="s">
        <v>612</v>
      </c>
    </row>
    <row r="324" spans="1:65" s="2" customFormat="1" ht="24.2" customHeight="1">
      <c r="A324" s="34"/>
      <c r="B324" s="35"/>
      <c r="C324" s="193" t="s">
        <v>613</v>
      </c>
      <c r="D324" s="193" t="s">
        <v>190</v>
      </c>
      <c r="E324" s="194" t="s">
        <v>614</v>
      </c>
      <c r="F324" s="195" t="s">
        <v>615</v>
      </c>
      <c r="G324" s="196" t="s">
        <v>193</v>
      </c>
      <c r="H324" s="197">
        <v>4.8380000000000001</v>
      </c>
      <c r="I324" s="198"/>
      <c r="J324" s="199">
        <f>ROUND(I324*H324,2)</f>
        <v>0</v>
      </c>
      <c r="K324" s="200"/>
      <c r="L324" s="39"/>
      <c r="M324" s="201" t="s">
        <v>1</v>
      </c>
      <c r="N324" s="202" t="s">
        <v>41</v>
      </c>
      <c r="O324" s="71"/>
      <c r="P324" s="203">
        <f>O324*H324</f>
        <v>0</v>
      </c>
      <c r="Q324" s="203">
        <v>0</v>
      </c>
      <c r="R324" s="203">
        <f>Q324*H324</f>
        <v>0</v>
      </c>
      <c r="S324" s="203">
        <v>0.432</v>
      </c>
      <c r="T324" s="204">
        <f>S324*H324</f>
        <v>2.0900159999999999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05" t="s">
        <v>194</v>
      </c>
      <c r="AT324" s="205" t="s">
        <v>190</v>
      </c>
      <c r="AU324" s="205" t="s">
        <v>85</v>
      </c>
      <c r="AY324" s="17" t="s">
        <v>188</v>
      </c>
      <c r="BE324" s="206">
        <f>IF(N324="základní",J324,0)</f>
        <v>0</v>
      </c>
      <c r="BF324" s="206">
        <f>IF(N324="snížená",J324,0)</f>
        <v>0</v>
      </c>
      <c r="BG324" s="206">
        <f>IF(N324="zákl. přenesená",J324,0)</f>
        <v>0</v>
      </c>
      <c r="BH324" s="206">
        <f>IF(N324="sníž. přenesená",J324,0)</f>
        <v>0</v>
      </c>
      <c r="BI324" s="206">
        <f>IF(N324="nulová",J324,0)</f>
        <v>0</v>
      </c>
      <c r="BJ324" s="17" t="s">
        <v>83</v>
      </c>
      <c r="BK324" s="206">
        <f>ROUND(I324*H324,2)</f>
        <v>0</v>
      </c>
      <c r="BL324" s="17" t="s">
        <v>194</v>
      </c>
      <c r="BM324" s="205" t="s">
        <v>616</v>
      </c>
    </row>
    <row r="325" spans="1:65" s="13" customFormat="1" ht="11.25">
      <c r="B325" s="207"/>
      <c r="C325" s="208"/>
      <c r="D325" s="209" t="s">
        <v>196</v>
      </c>
      <c r="E325" s="210" t="s">
        <v>1</v>
      </c>
      <c r="F325" s="211" t="s">
        <v>617</v>
      </c>
      <c r="G325" s="208"/>
      <c r="H325" s="212">
        <v>4.8380000000000001</v>
      </c>
      <c r="I325" s="213"/>
      <c r="J325" s="208"/>
      <c r="K325" s="208"/>
      <c r="L325" s="214"/>
      <c r="M325" s="215"/>
      <c r="N325" s="216"/>
      <c r="O325" s="216"/>
      <c r="P325" s="216"/>
      <c r="Q325" s="216"/>
      <c r="R325" s="216"/>
      <c r="S325" s="216"/>
      <c r="T325" s="217"/>
      <c r="AT325" s="218" t="s">
        <v>196</v>
      </c>
      <c r="AU325" s="218" t="s">
        <v>85</v>
      </c>
      <c r="AV325" s="13" t="s">
        <v>85</v>
      </c>
      <c r="AW325" s="13" t="s">
        <v>32</v>
      </c>
      <c r="AX325" s="13" t="s">
        <v>83</v>
      </c>
      <c r="AY325" s="218" t="s">
        <v>188</v>
      </c>
    </row>
    <row r="326" spans="1:65" s="2" customFormat="1" ht="37.9" customHeight="1">
      <c r="A326" s="34"/>
      <c r="B326" s="35"/>
      <c r="C326" s="193" t="s">
        <v>618</v>
      </c>
      <c r="D326" s="193" t="s">
        <v>190</v>
      </c>
      <c r="E326" s="194" t="s">
        <v>619</v>
      </c>
      <c r="F326" s="195" t="s">
        <v>620</v>
      </c>
      <c r="G326" s="196" t="s">
        <v>248</v>
      </c>
      <c r="H326" s="197">
        <v>1.3859999999999999</v>
      </c>
      <c r="I326" s="198"/>
      <c r="J326" s="199">
        <f>ROUND(I326*H326,2)</f>
        <v>0</v>
      </c>
      <c r="K326" s="200"/>
      <c r="L326" s="39"/>
      <c r="M326" s="201" t="s">
        <v>1</v>
      </c>
      <c r="N326" s="202" t="s">
        <v>41</v>
      </c>
      <c r="O326" s="71"/>
      <c r="P326" s="203">
        <f>O326*H326</f>
        <v>0</v>
      </c>
      <c r="Q326" s="203">
        <v>0</v>
      </c>
      <c r="R326" s="203">
        <f>Q326*H326</f>
        <v>0</v>
      </c>
      <c r="S326" s="203">
        <v>2.2000000000000002</v>
      </c>
      <c r="T326" s="204">
        <f>S326*H326</f>
        <v>3.0491999999999999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05" t="s">
        <v>194</v>
      </c>
      <c r="AT326" s="205" t="s">
        <v>190</v>
      </c>
      <c r="AU326" s="205" t="s">
        <v>85</v>
      </c>
      <c r="AY326" s="17" t="s">
        <v>188</v>
      </c>
      <c r="BE326" s="206">
        <f>IF(N326="základní",J326,0)</f>
        <v>0</v>
      </c>
      <c r="BF326" s="206">
        <f>IF(N326="snížená",J326,0)</f>
        <v>0</v>
      </c>
      <c r="BG326" s="206">
        <f>IF(N326="zákl. přenesená",J326,0)</f>
        <v>0</v>
      </c>
      <c r="BH326" s="206">
        <f>IF(N326="sníž. přenesená",J326,0)</f>
        <v>0</v>
      </c>
      <c r="BI326" s="206">
        <f>IF(N326="nulová",J326,0)</f>
        <v>0</v>
      </c>
      <c r="BJ326" s="17" t="s">
        <v>83</v>
      </c>
      <c r="BK326" s="206">
        <f>ROUND(I326*H326,2)</f>
        <v>0</v>
      </c>
      <c r="BL326" s="17" t="s">
        <v>194</v>
      </c>
      <c r="BM326" s="205" t="s">
        <v>621</v>
      </c>
    </row>
    <row r="327" spans="1:65" s="13" customFormat="1" ht="11.25">
      <c r="B327" s="207"/>
      <c r="C327" s="208"/>
      <c r="D327" s="209" t="s">
        <v>196</v>
      </c>
      <c r="E327" s="210" t="s">
        <v>1</v>
      </c>
      <c r="F327" s="211" t="s">
        <v>622</v>
      </c>
      <c r="G327" s="208"/>
      <c r="H327" s="212">
        <v>1.3859999999999999</v>
      </c>
      <c r="I327" s="213"/>
      <c r="J327" s="208"/>
      <c r="K327" s="208"/>
      <c r="L327" s="214"/>
      <c r="M327" s="215"/>
      <c r="N327" s="216"/>
      <c r="O327" s="216"/>
      <c r="P327" s="216"/>
      <c r="Q327" s="216"/>
      <c r="R327" s="216"/>
      <c r="S327" s="216"/>
      <c r="T327" s="217"/>
      <c r="AT327" s="218" t="s">
        <v>196</v>
      </c>
      <c r="AU327" s="218" t="s">
        <v>85</v>
      </c>
      <c r="AV327" s="13" t="s">
        <v>85</v>
      </c>
      <c r="AW327" s="13" t="s">
        <v>32</v>
      </c>
      <c r="AX327" s="13" t="s">
        <v>83</v>
      </c>
      <c r="AY327" s="218" t="s">
        <v>188</v>
      </c>
    </row>
    <row r="328" spans="1:65" s="2" customFormat="1" ht="24.2" customHeight="1">
      <c r="A328" s="34"/>
      <c r="B328" s="35"/>
      <c r="C328" s="193" t="s">
        <v>623</v>
      </c>
      <c r="D328" s="193" t="s">
        <v>190</v>
      </c>
      <c r="E328" s="194" t="s">
        <v>624</v>
      </c>
      <c r="F328" s="195" t="s">
        <v>625</v>
      </c>
      <c r="G328" s="196" t="s">
        <v>193</v>
      </c>
      <c r="H328" s="197">
        <v>25.2</v>
      </c>
      <c r="I328" s="198"/>
      <c r="J328" s="199">
        <f>ROUND(I328*H328,2)</f>
        <v>0</v>
      </c>
      <c r="K328" s="200"/>
      <c r="L328" s="39"/>
      <c r="M328" s="201" t="s">
        <v>1</v>
      </c>
      <c r="N328" s="202" t="s">
        <v>41</v>
      </c>
      <c r="O328" s="71"/>
      <c r="P328" s="203">
        <f>O328*H328</f>
        <v>0</v>
      </c>
      <c r="Q328" s="203">
        <v>0</v>
      </c>
      <c r="R328" s="203">
        <f>Q328*H328</f>
        <v>0</v>
      </c>
      <c r="S328" s="203">
        <v>0.09</v>
      </c>
      <c r="T328" s="204">
        <f>S328*H328</f>
        <v>2.2679999999999998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05" t="s">
        <v>194</v>
      </c>
      <c r="AT328" s="205" t="s">
        <v>190</v>
      </c>
      <c r="AU328" s="205" t="s">
        <v>85</v>
      </c>
      <c r="AY328" s="17" t="s">
        <v>188</v>
      </c>
      <c r="BE328" s="206">
        <f>IF(N328="základní",J328,0)</f>
        <v>0</v>
      </c>
      <c r="BF328" s="206">
        <f>IF(N328="snížená",J328,0)</f>
        <v>0</v>
      </c>
      <c r="BG328" s="206">
        <f>IF(N328="zákl. přenesená",J328,0)</f>
        <v>0</v>
      </c>
      <c r="BH328" s="206">
        <f>IF(N328="sníž. přenesená",J328,0)</f>
        <v>0</v>
      </c>
      <c r="BI328" s="206">
        <f>IF(N328="nulová",J328,0)</f>
        <v>0</v>
      </c>
      <c r="BJ328" s="17" t="s">
        <v>83</v>
      </c>
      <c r="BK328" s="206">
        <f>ROUND(I328*H328,2)</f>
        <v>0</v>
      </c>
      <c r="BL328" s="17" t="s">
        <v>194</v>
      </c>
      <c r="BM328" s="205" t="s">
        <v>626</v>
      </c>
    </row>
    <row r="329" spans="1:65" s="2" customFormat="1" ht="24.2" customHeight="1">
      <c r="A329" s="34"/>
      <c r="B329" s="35"/>
      <c r="C329" s="193" t="s">
        <v>627</v>
      </c>
      <c r="D329" s="193" t="s">
        <v>190</v>
      </c>
      <c r="E329" s="194" t="s">
        <v>628</v>
      </c>
      <c r="F329" s="195" t="s">
        <v>629</v>
      </c>
      <c r="G329" s="196" t="s">
        <v>248</v>
      </c>
      <c r="H329" s="197">
        <v>1.3859999999999999</v>
      </c>
      <c r="I329" s="198"/>
      <c r="J329" s="199">
        <f>ROUND(I329*H329,2)</f>
        <v>0</v>
      </c>
      <c r="K329" s="200"/>
      <c r="L329" s="39"/>
      <c r="M329" s="201" t="s">
        <v>1</v>
      </c>
      <c r="N329" s="202" t="s">
        <v>41</v>
      </c>
      <c r="O329" s="71"/>
      <c r="P329" s="203">
        <f>O329*H329</f>
        <v>0</v>
      </c>
      <c r="Q329" s="203">
        <v>0</v>
      </c>
      <c r="R329" s="203">
        <f>Q329*H329</f>
        <v>0</v>
      </c>
      <c r="S329" s="203">
        <v>4.3999999999999997E-2</v>
      </c>
      <c r="T329" s="204">
        <f>S329*H329</f>
        <v>6.098399999999999E-2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05" t="s">
        <v>194</v>
      </c>
      <c r="AT329" s="205" t="s">
        <v>190</v>
      </c>
      <c r="AU329" s="205" t="s">
        <v>85</v>
      </c>
      <c r="AY329" s="17" t="s">
        <v>188</v>
      </c>
      <c r="BE329" s="206">
        <f>IF(N329="základní",J329,0)</f>
        <v>0</v>
      </c>
      <c r="BF329" s="206">
        <f>IF(N329="snížená",J329,0)</f>
        <v>0</v>
      </c>
      <c r="BG329" s="206">
        <f>IF(N329="zákl. přenesená",J329,0)</f>
        <v>0</v>
      </c>
      <c r="BH329" s="206">
        <f>IF(N329="sníž. přenesená",J329,0)</f>
        <v>0</v>
      </c>
      <c r="BI329" s="206">
        <f>IF(N329="nulová",J329,0)</f>
        <v>0</v>
      </c>
      <c r="BJ329" s="17" t="s">
        <v>83</v>
      </c>
      <c r="BK329" s="206">
        <f>ROUND(I329*H329,2)</f>
        <v>0</v>
      </c>
      <c r="BL329" s="17" t="s">
        <v>194</v>
      </c>
      <c r="BM329" s="205" t="s">
        <v>630</v>
      </c>
    </row>
    <row r="330" spans="1:65" s="2" customFormat="1" ht="24.2" customHeight="1">
      <c r="A330" s="34"/>
      <c r="B330" s="35"/>
      <c r="C330" s="193" t="s">
        <v>631</v>
      </c>
      <c r="D330" s="193" t="s">
        <v>190</v>
      </c>
      <c r="E330" s="194" t="s">
        <v>632</v>
      </c>
      <c r="F330" s="195" t="s">
        <v>633</v>
      </c>
      <c r="G330" s="196" t="s">
        <v>193</v>
      </c>
      <c r="H330" s="197">
        <v>25.2</v>
      </c>
      <c r="I330" s="198"/>
      <c r="J330" s="199">
        <f>ROUND(I330*H330,2)</f>
        <v>0</v>
      </c>
      <c r="K330" s="200"/>
      <c r="L330" s="39"/>
      <c r="M330" s="201" t="s">
        <v>1</v>
      </c>
      <c r="N330" s="202" t="s">
        <v>41</v>
      </c>
      <c r="O330" s="71"/>
      <c r="P330" s="203">
        <f>O330*H330</f>
        <v>0</v>
      </c>
      <c r="Q330" s="203">
        <v>0</v>
      </c>
      <c r="R330" s="203">
        <f>Q330*H330</f>
        <v>0</v>
      </c>
      <c r="S330" s="203">
        <v>7.3999999999999996E-2</v>
      </c>
      <c r="T330" s="204">
        <f>S330*H330</f>
        <v>1.8647999999999998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05" t="s">
        <v>194</v>
      </c>
      <c r="AT330" s="205" t="s">
        <v>190</v>
      </c>
      <c r="AU330" s="205" t="s">
        <v>85</v>
      </c>
      <c r="AY330" s="17" t="s">
        <v>188</v>
      </c>
      <c r="BE330" s="206">
        <f>IF(N330="základní",J330,0)</f>
        <v>0</v>
      </c>
      <c r="BF330" s="206">
        <f>IF(N330="snížená",J330,0)</f>
        <v>0</v>
      </c>
      <c r="BG330" s="206">
        <f>IF(N330="zákl. přenesená",J330,0)</f>
        <v>0</v>
      </c>
      <c r="BH330" s="206">
        <f>IF(N330="sníž. přenesená",J330,0)</f>
        <v>0</v>
      </c>
      <c r="BI330" s="206">
        <f>IF(N330="nulová",J330,0)</f>
        <v>0</v>
      </c>
      <c r="BJ330" s="17" t="s">
        <v>83</v>
      </c>
      <c r="BK330" s="206">
        <f>ROUND(I330*H330,2)</f>
        <v>0</v>
      </c>
      <c r="BL330" s="17" t="s">
        <v>194</v>
      </c>
      <c r="BM330" s="205" t="s">
        <v>634</v>
      </c>
    </row>
    <row r="331" spans="1:65" s="13" customFormat="1" ht="11.25">
      <c r="B331" s="207"/>
      <c r="C331" s="208"/>
      <c r="D331" s="209" t="s">
        <v>196</v>
      </c>
      <c r="E331" s="210" t="s">
        <v>1</v>
      </c>
      <c r="F331" s="211" t="s">
        <v>635</v>
      </c>
      <c r="G331" s="208"/>
      <c r="H331" s="212">
        <v>25.2</v>
      </c>
      <c r="I331" s="213"/>
      <c r="J331" s="208"/>
      <c r="K331" s="208"/>
      <c r="L331" s="214"/>
      <c r="M331" s="215"/>
      <c r="N331" s="216"/>
      <c r="O331" s="216"/>
      <c r="P331" s="216"/>
      <c r="Q331" s="216"/>
      <c r="R331" s="216"/>
      <c r="S331" s="216"/>
      <c r="T331" s="217"/>
      <c r="AT331" s="218" t="s">
        <v>196</v>
      </c>
      <c r="AU331" s="218" t="s">
        <v>85</v>
      </c>
      <c r="AV331" s="13" t="s">
        <v>85</v>
      </c>
      <c r="AW331" s="13" t="s">
        <v>32</v>
      </c>
      <c r="AX331" s="13" t="s">
        <v>83</v>
      </c>
      <c r="AY331" s="218" t="s">
        <v>188</v>
      </c>
    </row>
    <row r="332" spans="1:65" s="2" customFormat="1" ht="24.2" customHeight="1">
      <c r="A332" s="34"/>
      <c r="B332" s="35"/>
      <c r="C332" s="193" t="s">
        <v>636</v>
      </c>
      <c r="D332" s="193" t="s">
        <v>190</v>
      </c>
      <c r="E332" s="194" t="s">
        <v>637</v>
      </c>
      <c r="F332" s="195" t="s">
        <v>638</v>
      </c>
      <c r="G332" s="196" t="s">
        <v>243</v>
      </c>
      <c r="H332" s="197">
        <v>0.2</v>
      </c>
      <c r="I332" s="198"/>
      <c r="J332" s="199">
        <f>ROUND(I332*H332,2)</f>
        <v>0</v>
      </c>
      <c r="K332" s="200"/>
      <c r="L332" s="39"/>
      <c r="M332" s="201" t="s">
        <v>1</v>
      </c>
      <c r="N332" s="202" t="s">
        <v>41</v>
      </c>
      <c r="O332" s="71"/>
      <c r="P332" s="203">
        <f>O332*H332</f>
        <v>0</v>
      </c>
      <c r="Q332" s="203">
        <v>0</v>
      </c>
      <c r="R332" s="203">
        <f>Q332*H332</f>
        <v>0</v>
      </c>
      <c r="S332" s="203">
        <v>0.86</v>
      </c>
      <c r="T332" s="204">
        <f>S332*H332</f>
        <v>0.17200000000000001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05" t="s">
        <v>194</v>
      </c>
      <c r="AT332" s="205" t="s">
        <v>190</v>
      </c>
      <c r="AU332" s="205" t="s">
        <v>85</v>
      </c>
      <c r="AY332" s="17" t="s">
        <v>188</v>
      </c>
      <c r="BE332" s="206">
        <f>IF(N332="základní",J332,0)</f>
        <v>0</v>
      </c>
      <c r="BF332" s="206">
        <f>IF(N332="snížená",J332,0)</f>
        <v>0</v>
      </c>
      <c r="BG332" s="206">
        <f>IF(N332="zákl. přenesená",J332,0)</f>
        <v>0</v>
      </c>
      <c r="BH332" s="206">
        <f>IF(N332="sníž. přenesená",J332,0)</f>
        <v>0</v>
      </c>
      <c r="BI332" s="206">
        <f>IF(N332="nulová",J332,0)</f>
        <v>0</v>
      </c>
      <c r="BJ332" s="17" t="s">
        <v>83</v>
      </c>
      <c r="BK332" s="206">
        <f>ROUND(I332*H332,2)</f>
        <v>0</v>
      </c>
      <c r="BL332" s="17" t="s">
        <v>194</v>
      </c>
      <c r="BM332" s="205" t="s">
        <v>639</v>
      </c>
    </row>
    <row r="333" spans="1:65" s="2" customFormat="1" ht="14.45" customHeight="1">
      <c r="A333" s="34"/>
      <c r="B333" s="35"/>
      <c r="C333" s="193" t="s">
        <v>640</v>
      </c>
      <c r="D333" s="193" t="s">
        <v>190</v>
      </c>
      <c r="E333" s="194" t="s">
        <v>641</v>
      </c>
      <c r="F333" s="195" t="s">
        <v>642</v>
      </c>
      <c r="G333" s="196" t="s">
        <v>193</v>
      </c>
      <c r="H333" s="197">
        <v>3.6</v>
      </c>
      <c r="I333" s="198"/>
      <c r="J333" s="199">
        <f>ROUND(I333*H333,2)</f>
        <v>0</v>
      </c>
      <c r="K333" s="200"/>
      <c r="L333" s="39"/>
      <c r="M333" s="201" t="s">
        <v>1</v>
      </c>
      <c r="N333" s="202" t="s">
        <v>41</v>
      </c>
      <c r="O333" s="71"/>
      <c r="P333" s="203">
        <f>O333*H333</f>
        <v>0</v>
      </c>
      <c r="Q333" s="203">
        <v>0</v>
      </c>
      <c r="R333" s="203">
        <f>Q333*H333</f>
        <v>0</v>
      </c>
      <c r="S333" s="203">
        <v>7.5999999999999998E-2</v>
      </c>
      <c r="T333" s="204">
        <f>S333*H333</f>
        <v>0.27360000000000001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205" t="s">
        <v>194</v>
      </c>
      <c r="AT333" s="205" t="s">
        <v>190</v>
      </c>
      <c r="AU333" s="205" t="s">
        <v>85</v>
      </c>
      <c r="AY333" s="17" t="s">
        <v>188</v>
      </c>
      <c r="BE333" s="206">
        <f>IF(N333="základní",J333,0)</f>
        <v>0</v>
      </c>
      <c r="BF333" s="206">
        <f>IF(N333="snížená",J333,0)</f>
        <v>0</v>
      </c>
      <c r="BG333" s="206">
        <f>IF(N333="zákl. přenesená",J333,0)</f>
        <v>0</v>
      </c>
      <c r="BH333" s="206">
        <f>IF(N333="sníž. přenesená",J333,0)</f>
        <v>0</v>
      </c>
      <c r="BI333" s="206">
        <f>IF(N333="nulová",J333,0)</f>
        <v>0</v>
      </c>
      <c r="BJ333" s="17" t="s">
        <v>83</v>
      </c>
      <c r="BK333" s="206">
        <f>ROUND(I333*H333,2)</f>
        <v>0</v>
      </c>
      <c r="BL333" s="17" t="s">
        <v>194</v>
      </c>
      <c r="BM333" s="205" t="s">
        <v>643</v>
      </c>
    </row>
    <row r="334" spans="1:65" s="13" customFormat="1" ht="11.25">
      <c r="B334" s="207"/>
      <c r="C334" s="208"/>
      <c r="D334" s="209" t="s">
        <v>196</v>
      </c>
      <c r="E334" s="210" t="s">
        <v>1</v>
      </c>
      <c r="F334" s="211" t="s">
        <v>644</v>
      </c>
      <c r="G334" s="208"/>
      <c r="H334" s="212">
        <v>3.6</v>
      </c>
      <c r="I334" s="213"/>
      <c r="J334" s="208"/>
      <c r="K334" s="208"/>
      <c r="L334" s="214"/>
      <c r="M334" s="215"/>
      <c r="N334" s="216"/>
      <c r="O334" s="216"/>
      <c r="P334" s="216"/>
      <c r="Q334" s="216"/>
      <c r="R334" s="216"/>
      <c r="S334" s="216"/>
      <c r="T334" s="217"/>
      <c r="AT334" s="218" t="s">
        <v>196</v>
      </c>
      <c r="AU334" s="218" t="s">
        <v>85</v>
      </c>
      <c r="AV334" s="13" t="s">
        <v>85</v>
      </c>
      <c r="AW334" s="13" t="s">
        <v>32</v>
      </c>
      <c r="AX334" s="13" t="s">
        <v>83</v>
      </c>
      <c r="AY334" s="218" t="s">
        <v>188</v>
      </c>
    </row>
    <row r="335" spans="1:65" s="2" customFormat="1" ht="14.45" customHeight="1">
      <c r="A335" s="34"/>
      <c r="B335" s="35"/>
      <c r="C335" s="193" t="s">
        <v>645</v>
      </c>
      <c r="D335" s="193" t="s">
        <v>190</v>
      </c>
      <c r="E335" s="194" t="s">
        <v>646</v>
      </c>
      <c r="F335" s="195" t="s">
        <v>647</v>
      </c>
      <c r="G335" s="196" t="s">
        <v>193</v>
      </c>
      <c r="H335" s="197">
        <v>12.712999999999999</v>
      </c>
      <c r="I335" s="198"/>
      <c r="J335" s="199">
        <f>ROUND(I335*H335,2)</f>
        <v>0</v>
      </c>
      <c r="K335" s="200"/>
      <c r="L335" s="39"/>
      <c r="M335" s="201" t="s">
        <v>1</v>
      </c>
      <c r="N335" s="202" t="s">
        <v>41</v>
      </c>
      <c r="O335" s="71"/>
      <c r="P335" s="203">
        <f>O335*H335</f>
        <v>0</v>
      </c>
      <c r="Q335" s="203">
        <v>0</v>
      </c>
      <c r="R335" s="203">
        <f>Q335*H335</f>
        <v>0</v>
      </c>
      <c r="S335" s="203">
        <v>2.5000000000000001E-2</v>
      </c>
      <c r="T335" s="204">
        <f>S335*H335</f>
        <v>0.31782500000000002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05" t="s">
        <v>194</v>
      </c>
      <c r="AT335" s="205" t="s">
        <v>190</v>
      </c>
      <c r="AU335" s="205" t="s">
        <v>85</v>
      </c>
      <c r="AY335" s="17" t="s">
        <v>188</v>
      </c>
      <c r="BE335" s="206">
        <f>IF(N335="základní",J335,0)</f>
        <v>0</v>
      </c>
      <c r="BF335" s="206">
        <f>IF(N335="snížená",J335,0)</f>
        <v>0</v>
      </c>
      <c r="BG335" s="206">
        <f>IF(N335="zákl. přenesená",J335,0)</f>
        <v>0</v>
      </c>
      <c r="BH335" s="206">
        <f>IF(N335="sníž. přenesená",J335,0)</f>
        <v>0</v>
      </c>
      <c r="BI335" s="206">
        <f>IF(N335="nulová",J335,0)</f>
        <v>0</v>
      </c>
      <c r="BJ335" s="17" t="s">
        <v>83</v>
      </c>
      <c r="BK335" s="206">
        <f>ROUND(I335*H335,2)</f>
        <v>0</v>
      </c>
      <c r="BL335" s="17" t="s">
        <v>194</v>
      </c>
      <c r="BM335" s="205" t="s">
        <v>648</v>
      </c>
    </row>
    <row r="336" spans="1:65" s="13" customFormat="1" ht="11.25">
      <c r="B336" s="207"/>
      <c r="C336" s="208"/>
      <c r="D336" s="209" t="s">
        <v>196</v>
      </c>
      <c r="E336" s="210" t="s">
        <v>1</v>
      </c>
      <c r="F336" s="211" t="s">
        <v>649</v>
      </c>
      <c r="G336" s="208"/>
      <c r="H336" s="212">
        <v>12.712999999999999</v>
      </c>
      <c r="I336" s="213"/>
      <c r="J336" s="208"/>
      <c r="K336" s="208"/>
      <c r="L336" s="214"/>
      <c r="M336" s="215"/>
      <c r="N336" s="216"/>
      <c r="O336" s="216"/>
      <c r="P336" s="216"/>
      <c r="Q336" s="216"/>
      <c r="R336" s="216"/>
      <c r="S336" s="216"/>
      <c r="T336" s="217"/>
      <c r="AT336" s="218" t="s">
        <v>196</v>
      </c>
      <c r="AU336" s="218" t="s">
        <v>85</v>
      </c>
      <c r="AV336" s="13" t="s">
        <v>85</v>
      </c>
      <c r="AW336" s="13" t="s">
        <v>32</v>
      </c>
      <c r="AX336" s="13" t="s">
        <v>83</v>
      </c>
      <c r="AY336" s="218" t="s">
        <v>188</v>
      </c>
    </row>
    <row r="337" spans="1:65" s="2" customFormat="1" ht="14.45" customHeight="1">
      <c r="A337" s="34"/>
      <c r="B337" s="35"/>
      <c r="C337" s="193" t="s">
        <v>650</v>
      </c>
      <c r="D337" s="193" t="s">
        <v>190</v>
      </c>
      <c r="E337" s="194" t="s">
        <v>651</v>
      </c>
      <c r="F337" s="195" t="s">
        <v>652</v>
      </c>
      <c r="G337" s="196" t="s">
        <v>243</v>
      </c>
      <c r="H337" s="197">
        <v>4.5</v>
      </c>
      <c r="I337" s="198"/>
      <c r="J337" s="199">
        <f>ROUND(I337*H337,2)</f>
        <v>0</v>
      </c>
      <c r="K337" s="200"/>
      <c r="L337" s="39"/>
      <c r="M337" s="201" t="s">
        <v>1</v>
      </c>
      <c r="N337" s="202" t="s">
        <v>41</v>
      </c>
      <c r="O337" s="71"/>
      <c r="P337" s="203">
        <f>O337*H337</f>
        <v>0</v>
      </c>
      <c r="Q337" s="203">
        <v>0</v>
      </c>
      <c r="R337" s="203">
        <f>Q337*H337</f>
        <v>0</v>
      </c>
      <c r="S337" s="203">
        <v>6.4999999999999997E-3</v>
      </c>
      <c r="T337" s="204">
        <f>S337*H337</f>
        <v>2.9249999999999998E-2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05" t="s">
        <v>194</v>
      </c>
      <c r="AT337" s="205" t="s">
        <v>190</v>
      </c>
      <c r="AU337" s="205" t="s">
        <v>85</v>
      </c>
      <c r="AY337" s="17" t="s">
        <v>188</v>
      </c>
      <c r="BE337" s="206">
        <f>IF(N337="základní",J337,0)</f>
        <v>0</v>
      </c>
      <c r="BF337" s="206">
        <f>IF(N337="snížená",J337,0)</f>
        <v>0</v>
      </c>
      <c r="BG337" s="206">
        <f>IF(N337="zákl. přenesená",J337,0)</f>
        <v>0</v>
      </c>
      <c r="BH337" s="206">
        <f>IF(N337="sníž. přenesená",J337,0)</f>
        <v>0</v>
      </c>
      <c r="BI337" s="206">
        <f>IF(N337="nulová",J337,0)</f>
        <v>0</v>
      </c>
      <c r="BJ337" s="17" t="s">
        <v>83</v>
      </c>
      <c r="BK337" s="206">
        <f>ROUND(I337*H337,2)</f>
        <v>0</v>
      </c>
      <c r="BL337" s="17" t="s">
        <v>194</v>
      </c>
      <c r="BM337" s="205" t="s">
        <v>653</v>
      </c>
    </row>
    <row r="338" spans="1:65" s="13" customFormat="1" ht="11.25">
      <c r="B338" s="207"/>
      <c r="C338" s="208"/>
      <c r="D338" s="209" t="s">
        <v>196</v>
      </c>
      <c r="E338" s="210" t="s">
        <v>1</v>
      </c>
      <c r="F338" s="211" t="s">
        <v>654</v>
      </c>
      <c r="G338" s="208"/>
      <c r="H338" s="212">
        <v>4.5</v>
      </c>
      <c r="I338" s="213"/>
      <c r="J338" s="208"/>
      <c r="K338" s="208"/>
      <c r="L338" s="214"/>
      <c r="M338" s="215"/>
      <c r="N338" s="216"/>
      <c r="O338" s="216"/>
      <c r="P338" s="216"/>
      <c r="Q338" s="216"/>
      <c r="R338" s="216"/>
      <c r="S338" s="216"/>
      <c r="T338" s="217"/>
      <c r="AT338" s="218" t="s">
        <v>196</v>
      </c>
      <c r="AU338" s="218" t="s">
        <v>85</v>
      </c>
      <c r="AV338" s="13" t="s">
        <v>85</v>
      </c>
      <c r="AW338" s="13" t="s">
        <v>32</v>
      </c>
      <c r="AX338" s="13" t="s">
        <v>83</v>
      </c>
      <c r="AY338" s="218" t="s">
        <v>188</v>
      </c>
    </row>
    <row r="339" spans="1:65" s="2" customFormat="1" ht="24.2" customHeight="1">
      <c r="A339" s="34"/>
      <c r="B339" s="35"/>
      <c r="C339" s="193" t="s">
        <v>655</v>
      </c>
      <c r="D339" s="193" t="s">
        <v>190</v>
      </c>
      <c r="E339" s="194" t="s">
        <v>656</v>
      </c>
      <c r="F339" s="195" t="s">
        <v>657</v>
      </c>
      <c r="G339" s="196" t="s">
        <v>193</v>
      </c>
      <c r="H339" s="197">
        <v>1188.81</v>
      </c>
      <c r="I339" s="198"/>
      <c r="J339" s="199">
        <f>ROUND(I339*H339,2)</f>
        <v>0</v>
      </c>
      <c r="K339" s="200"/>
      <c r="L339" s="39"/>
      <c r="M339" s="201" t="s">
        <v>1</v>
      </c>
      <c r="N339" s="202" t="s">
        <v>41</v>
      </c>
      <c r="O339" s="71"/>
      <c r="P339" s="203">
        <f>O339*H339</f>
        <v>0</v>
      </c>
      <c r="Q339" s="203">
        <v>0</v>
      </c>
      <c r="R339" s="203">
        <f>Q339*H339</f>
        <v>0</v>
      </c>
      <c r="S339" s="203">
        <v>5.0000000000000001E-3</v>
      </c>
      <c r="T339" s="204">
        <f>S339*H339</f>
        <v>5.9440499999999998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205" t="s">
        <v>194</v>
      </c>
      <c r="AT339" s="205" t="s">
        <v>190</v>
      </c>
      <c r="AU339" s="205" t="s">
        <v>85</v>
      </c>
      <c r="AY339" s="17" t="s">
        <v>188</v>
      </c>
      <c r="BE339" s="206">
        <f>IF(N339="základní",J339,0)</f>
        <v>0</v>
      </c>
      <c r="BF339" s="206">
        <f>IF(N339="snížená",J339,0)</f>
        <v>0</v>
      </c>
      <c r="BG339" s="206">
        <f>IF(N339="zákl. přenesená",J339,0)</f>
        <v>0</v>
      </c>
      <c r="BH339" s="206">
        <f>IF(N339="sníž. přenesená",J339,0)</f>
        <v>0</v>
      </c>
      <c r="BI339" s="206">
        <f>IF(N339="nulová",J339,0)</f>
        <v>0</v>
      </c>
      <c r="BJ339" s="17" t="s">
        <v>83</v>
      </c>
      <c r="BK339" s="206">
        <f>ROUND(I339*H339,2)</f>
        <v>0</v>
      </c>
      <c r="BL339" s="17" t="s">
        <v>194</v>
      </c>
      <c r="BM339" s="205" t="s">
        <v>658</v>
      </c>
    </row>
    <row r="340" spans="1:65" s="13" customFormat="1" ht="11.25">
      <c r="B340" s="207"/>
      <c r="C340" s="208"/>
      <c r="D340" s="209" t="s">
        <v>196</v>
      </c>
      <c r="E340" s="210" t="s">
        <v>1</v>
      </c>
      <c r="F340" s="211" t="s">
        <v>659</v>
      </c>
      <c r="G340" s="208"/>
      <c r="H340" s="212">
        <v>1188.81</v>
      </c>
      <c r="I340" s="213"/>
      <c r="J340" s="208"/>
      <c r="K340" s="208"/>
      <c r="L340" s="214"/>
      <c r="M340" s="215"/>
      <c r="N340" s="216"/>
      <c r="O340" s="216"/>
      <c r="P340" s="216"/>
      <c r="Q340" s="216"/>
      <c r="R340" s="216"/>
      <c r="S340" s="216"/>
      <c r="T340" s="217"/>
      <c r="AT340" s="218" t="s">
        <v>196</v>
      </c>
      <c r="AU340" s="218" t="s">
        <v>85</v>
      </c>
      <c r="AV340" s="13" t="s">
        <v>85</v>
      </c>
      <c r="AW340" s="13" t="s">
        <v>32</v>
      </c>
      <c r="AX340" s="13" t="s">
        <v>83</v>
      </c>
      <c r="AY340" s="218" t="s">
        <v>188</v>
      </c>
    </row>
    <row r="341" spans="1:65" s="2" customFormat="1" ht="14.45" customHeight="1">
      <c r="A341" s="34"/>
      <c r="B341" s="35"/>
      <c r="C341" s="193" t="s">
        <v>660</v>
      </c>
      <c r="D341" s="193" t="s">
        <v>190</v>
      </c>
      <c r="E341" s="194" t="s">
        <v>661</v>
      </c>
      <c r="F341" s="195" t="s">
        <v>662</v>
      </c>
      <c r="G341" s="196" t="s">
        <v>203</v>
      </c>
      <c r="H341" s="197">
        <v>6</v>
      </c>
      <c r="I341" s="198"/>
      <c r="J341" s="199">
        <f>ROUND(I341*H341,2)</f>
        <v>0</v>
      </c>
      <c r="K341" s="200"/>
      <c r="L341" s="39"/>
      <c r="M341" s="201" t="s">
        <v>1</v>
      </c>
      <c r="N341" s="202" t="s">
        <v>41</v>
      </c>
      <c r="O341" s="71"/>
      <c r="P341" s="203">
        <f>O341*H341</f>
        <v>0</v>
      </c>
      <c r="Q341" s="203">
        <v>0</v>
      </c>
      <c r="R341" s="203">
        <f>Q341*H341</f>
        <v>0</v>
      </c>
      <c r="S341" s="203">
        <v>0</v>
      </c>
      <c r="T341" s="204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05" t="s">
        <v>194</v>
      </c>
      <c r="AT341" s="205" t="s">
        <v>190</v>
      </c>
      <c r="AU341" s="205" t="s">
        <v>85</v>
      </c>
      <c r="AY341" s="17" t="s">
        <v>188</v>
      </c>
      <c r="BE341" s="206">
        <f>IF(N341="základní",J341,0)</f>
        <v>0</v>
      </c>
      <c r="BF341" s="206">
        <f>IF(N341="snížená",J341,0)</f>
        <v>0</v>
      </c>
      <c r="BG341" s="206">
        <f>IF(N341="zákl. přenesená",J341,0)</f>
        <v>0</v>
      </c>
      <c r="BH341" s="206">
        <f>IF(N341="sníž. přenesená",J341,0)</f>
        <v>0</v>
      </c>
      <c r="BI341" s="206">
        <f>IF(N341="nulová",J341,0)</f>
        <v>0</v>
      </c>
      <c r="BJ341" s="17" t="s">
        <v>83</v>
      </c>
      <c r="BK341" s="206">
        <f>ROUND(I341*H341,2)</f>
        <v>0</v>
      </c>
      <c r="BL341" s="17" t="s">
        <v>194</v>
      </c>
      <c r="BM341" s="205" t="s">
        <v>663</v>
      </c>
    </row>
    <row r="342" spans="1:65" s="2" customFormat="1" ht="24.2" customHeight="1">
      <c r="A342" s="34"/>
      <c r="B342" s="35"/>
      <c r="C342" s="193" t="s">
        <v>664</v>
      </c>
      <c r="D342" s="193" t="s">
        <v>190</v>
      </c>
      <c r="E342" s="194" t="s">
        <v>665</v>
      </c>
      <c r="F342" s="195" t="s">
        <v>666</v>
      </c>
      <c r="G342" s="196" t="s">
        <v>193</v>
      </c>
      <c r="H342" s="197">
        <v>28.35</v>
      </c>
      <c r="I342" s="198"/>
      <c r="J342" s="199">
        <f>ROUND(I342*H342,2)</f>
        <v>0</v>
      </c>
      <c r="K342" s="200"/>
      <c r="L342" s="39"/>
      <c r="M342" s="201" t="s">
        <v>1</v>
      </c>
      <c r="N342" s="202" t="s">
        <v>41</v>
      </c>
      <c r="O342" s="71"/>
      <c r="P342" s="203">
        <f>O342*H342</f>
        <v>0</v>
      </c>
      <c r="Q342" s="203">
        <v>0</v>
      </c>
      <c r="R342" s="203">
        <f>Q342*H342</f>
        <v>0</v>
      </c>
      <c r="S342" s="203">
        <v>8.8999999999999996E-2</v>
      </c>
      <c r="T342" s="204">
        <f>S342*H342</f>
        <v>2.5231500000000002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05" t="s">
        <v>194</v>
      </c>
      <c r="AT342" s="205" t="s">
        <v>190</v>
      </c>
      <c r="AU342" s="205" t="s">
        <v>85</v>
      </c>
      <c r="AY342" s="17" t="s">
        <v>188</v>
      </c>
      <c r="BE342" s="206">
        <f>IF(N342="základní",J342,0)</f>
        <v>0</v>
      </c>
      <c r="BF342" s="206">
        <f>IF(N342="snížená",J342,0)</f>
        <v>0</v>
      </c>
      <c r="BG342" s="206">
        <f>IF(N342="zákl. přenesená",J342,0)</f>
        <v>0</v>
      </c>
      <c r="BH342" s="206">
        <f>IF(N342="sníž. přenesená",J342,0)</f>
        <v>0</v>
      </c>
      <c r="BI342" s="206">
        <f>IF(N342="nulová",J342,0)</f>
        <v>0</v>
      </c>
      <c r="BJ342" s="17" t="s">
        <v>83</v>
      </c>
      <c r="BK342" s="206">
        <f>ROUND(I342*H342,2)</f>
        <v>0</v>
      </c>
      <c r="BL342" s="17" t="s">
        <v>194</v>
      </c>
      <c r="BM342" s="205" t="s">
        <v>667</v>
      </c>
    </row>
    <row r="343" spans="1:65" s="2" customFormat="1" ht="24.2" customHeight="1">
      <c r="A343" s="34"/>
      <c r="B343" s="35"/>
      <c r="C343" s="193" t="s">
        <v>668</v>
      </c>
      <c r="D343" s="193" t="s">
        <v>190</v>
      </c>
      <c r="E343" s="194" t="s">
        <v>669</v>
      </c>
      <c r="F343" s="195" t="s">
        <v>670</v>
      </c>
      <c r="G343" s="196" t="s">
        <v>243</v>
      </c>
      <c r="H343" s="197">
        <v>61</v>
      </c>
      <c r="I343" s="198"/>
      <c r="J343" s="199">
        <f>ROUND(I343*H343,2)</f>
        <v>0</v>
      </c>
      <c r="K343" s="200"/>
      <c r="L343" s="39"/>
      <c r="M343" s="201" t="s">
        <v>1</v>
      </c>
      <c r="N343" s="202" t="s">
        <v>41</v>
      </c>
      <c r="O343" s="71"/>
      <c r="P343" s="203">
        <f>O343*H343</f>
        <v>0</v>
      </c>
      <c r="Q343" s="203">
        <v>4.4000000000000002E-4</v>
      </c>
      <c r="R343" s="203">
        <f>Q343*H343</f>
        <v>2.6839999999999999E-2</v>
      </c>
      <c r="S343" s="203">
        <v>0</v>
      </c>
      <c r="T343" s="204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05" t="s">
        <v>194</v>
      </c>
      <c r="AT343" s="205" t="s">
        <v>190</v>
      </c>
      <c r="AU343" s="205" t="s">
        <v>85</v>
      </c>
      <c r="AY343" s="17" t="s">
        <v>188</v>
      </c>
      <c r="BE343" s="206">
        <f>IF(N343="základní",J343,0)</f>
        <v>0</v>
      </c>
      <c r="BF343" s="206">
        <f>IF(N343="snížená",J343,0)</f>
        <v>0</v>
      </c>
      <c r="BG343" s="206">
        <f>IF(N343="zákl. přenesená",J343,0)</f>
        <v>0</v>
      </c>
      <c r="BH343" s="206">
        <f>IF(N343="sníž. přenesená",J343,0)</f>
        <v>0</v>
      </c>
      <c r="BI343" s="206">
        <f>IF(N343="nulová",J343,0)</f>
        <v>0</v>
      </c>
      <c r="BJ343" s="17" t="s">
        <v>83</v>
      </c>
      <c r="BK343" s="206">
        <f>ROUND(I343*H343,2)</f>
        <v>0</v>
      </c>
      <c r="BL343" s="17" t="s">
        <v>194</v>
      </c>
      <c r="BM343" s="205" t="s">
        <v>671</v>
      </c>
    </row>
    <row r="344" spans="1:65" s="12" customFormat="1" ht="22.9" customHeight="1">
      <c r="B344" s="177"/>
      <c r="C344" s="178"/>
      <c r="D344" s="179" t="s">
        <v>75</v>
      </c>
      <c r="E344" s="191" t="s">
        <v>672</v>
      </c>
      <c r="F344" s="191" t="s">
        <v>673</v>
      </c>
      <c r="G344" s="178"/>
      <c r="H344" s="178"/>
      <c r="I344" s="181"/>
      <c r="J344" s="192">
        <f>BK344</f>
        <v>0</v>
      </c>
      <c r="K344" s="178"/>
      <c r="L344" s="183"/>
      <c r="M344" s="184"/>
      <c r="N344" s="185"/>
      <c r="O344" s="185"/>
      <c r="P344" s="186">
        <f>SUM(P345:P349)</f>
        <v>0</v>
      </c>
      <c r="Q344" s="185"/>
      <c r="R344" s="186">
        <f>SUM(R345:R349)</f>
        <v>0</v>
      </c>
      <c r="S344" s="185"/>
      <c r="T344" s="187">
        <f>SUM(T345:T349)</f>
        <v>0</v>
      </c>
      <c r="AR344" s="188" t="s">
        <v>83</v>
      </c>
      <c r="AT344" s="189" t="s">
        <v>75</v>
      </c>
      <c r="AU344" s="189" t="s">
        <v>83</v>
      </c>
      <c r="AY344" s="188" t="s">
        <v>188</v>
      </c>
      <c r="BK344" s="190">
        <f>SUM(BK345:BK349)</f>
        <v>0</v>
      </c>
    </row>
    <row r="345" spans="1:65" s="2" customFormat="1" ht="24.2" customHeight="1">
      <c r="A345" s="34"/>
      <c r="B345" s="35"/>
      <c r="C345" s="193" t="s">
        <v>674</v>
      </c>
      <c r="D345" s="193" t="s">
        <v>190</v>
      </c>
      <c r="E345" s="194" t="s">
        <v>675</v>
      </c>
      <c r="F345" s="195" t="s">
        <v>676</v>
      </c>
      <c r="G345" s="196" t="s">
        <v>358</v>
      </c>
      <c r="H345" s="197">
        <v>48.96</v>
      </c>
      <c r="I345" s="198"/>
      <c r="J345" s="199">
        <f>ROUND(I345*H345,2)</f>
        <v>0</v>
      </c>
      <c r="K345" s="200"/>
      <c r="L345" s="39"/>
      <c r="M345" s="201" t="s">
        <v>1</v>
      </c>
      <c r="N345" s="202" t="s">
        <v>41</v>
      </c>
      <c r="O345" s="71"/>
      <c r="P345" s="203">
        <f>O345*H345</f>
        <v>0</v>
      </c>
      <c r="Q345" s="203">
        <v>0</v>
      </c>
      <c r="R345" s="203">
        <f>Q345*H345</f>
        <v>0</v>
      </c>
      <c r="S345" s="203">
        <v>0</v>
      </c>
      <c r="T345" s="204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05" t="s">
        <v>194</v>
      </c>
      <c r="AT345" s="205" t="s">
        <v>190</v>
      </c>
      <c r="AU345" s="205" t="s">
        <v>85</v>
      </c>
      <c r="AY345" s="17" t="s">
        <v>188</v>
      </c>
      <c r="BE345" s="206">
        <f>IF(N345="základní",J345,0)</f>
        <v>0</v>
      </c>
      <c r="BF345" s="206">
        <f>IF(N345="snížená",J345,0)</f>
        <v>0</v>
      </c>
      <c r="BG345" s="206">
        <f>IF(N345="zákl. přenesená",J345,0)</f>
        <v>0</v>
      </c>
      <c r="BH345" s="206">
        <f>IF(N345="sníž. přenesená",J345,0)</f>
        <v>0</v>
      </c>
      <c r="BI345" s="206">
        <f>IF(N345="nulová",J345,0)</f>
        <v>0</v>
      </c>
      <c r="BJ345" s="17" t="s">
        <v>83</v>
      </c>
      <c r="BK345" s="206">
        <f>ROUND(I345*H345,2)</f>
        <v>0</v>
      </c>
      <c r="BL345" s="17" t="s">
        <v>194</v>
      </c>
      <c r="BM345" s="205" t="s">
        <v>677</v>
      </c>
    </row>
    <row r="346" spans="1:65" s="2" customFormat="1" ht="24.2" customHeight="1">
      <c r="A346" s="34"/>
      <c r="B346" s="35"/>
      <c r="C346" s="193" t="s">
        <v>678</v>
      </c>
      <c r="D346" s="193" t="s">
        <v>190</v>
      </c>
      <c r="E346" s="194" t="s">
        <v>679</v>
      </c>
      <c r="F346" s="195" t="s">
        <v>680</v>
      </c>
      <c r="G346" s="196" t="s">
        <v>358</v>
      </c>
      <c r="H346" s="197">
        <v>48.96</v>
      </c>
      <c r="I346" s="198"/>
      <c r="J346" s="199">
        <f>ROUND(I346*H346,2)</f>
        <v>0</v>
      </c>
      <c r="K346" s="200"/>
      <c r="L346" s="39"/>
      <c r="M346" s="201" t="s">
        <v>1</v>
      </c>
      <c r="N346" s="202" t="s">
        <v>41</v>
      </c>
      <c r="O346" s="71"/>
      <c r="P346" s="203">
        <f>O346*H346</f>
        <v>0</v>
      </c>
      <c r="Q346" s="203">
        <v>0</v>
      </c>
      <c r="R346" s="203">
        <f>Q346*H346</f>
        <v>0</v>
      </c>
      <c r="S346" s="203">
        <v>0</v>
      </c>
      <c r="T346" s="204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05" t="s">
        <v>194</v>
      </c>
      <c r="AT346" s="205" t="s">
        <v>190</v>
      </c>
      <c r="AU346" s="205" t="s">
        <v>85</v>
      </c>
      <c r="AY346" s="17" t="s">
        <v>188</v>
      </c>
      <c r="BE346" s="206">
        <f>IF(N346="základní",J346,0)</f>
        <v>0</v>
      </c>
      <c r="BF346" s="206">
        <f>IF(N346="snížená",J346,0)</f>
        <v>0</v>
      </c>
      <c r="BG346" s="206">
        <f>IF(N346="zákl. přenesená",J346,0)</f>
        <v>0</v>
      </c>
      <c r="BH346" s="206">
        <f>IF(N346="sníž. přenesená",J346,0)</f>
        <v>0</v>
      </c>
      <c r="BI346" s="206">
        <f>IF(N346="nulová",J346,0)</f>
        <v>0</v>
      </c>
      <c r="BJ346" s="17" t="s">
        <v>83</v>
      </c>
      <c r="BK346" s="206">
        <f>ROUND(I346*H346,2)</f>
        <v>0</v>
      </c>
      <c r="BL346" s="17" t="s">
        <v>194</v>
      </c>
      <c r="BM346" s="205" t="s">
        <v>681</v>
      </c>
    </row>
    <row r="347" spans="1:65" s="2" customFormat="1" ht="24.2" customHeight="1">
      <c r="A347" s="34"/>
      <c r="B347" s="35"/>
      <c r="C347" s="193" t="s">
        <v>682</v>
      </c>
      <c r="D347" s="193" t="s">
        <v>190</v>
      </c>
      <c r="E347" s="194" t="s">
        <v>683</v>
      </c>
      <c r="F347" s="195" t="s">
        <v>684</v>
      </c>
      <c r="G347" s="196" t="s">
        <v>358</v>
      </c>
      <c r="H347" s="197">
        <v>440.64</v>
      </c>
      <c r="I347" s="198"/>
      <c r="J347" s="199">
        <f>ROUND(I347*H347,2)</f>
        <v>0</v>
      </c>
      <c r="K347" s="200"/>
      <c r="L347" s="39"/>
      <c r="M347" s="201" t="s">
        <v>1</v>
      </c>
      <c r="N347" s="202" t="s">
        <v>41</v>
      </c>
      <c r="O347" s="71"/>
      <c r="P347" s="203">
        <f>O347*H347</f>
        <v>0</v>
      </c>
      <c r="Q347" s="203">
        <v>0</v>
      </c>
      <c r="R347" s="203">
        <f>Q347*H347</f>
        <v>0</v>
      </c>
      <c r="S347" s="203">
        <v>0</v>
      </c>
      <c r="T347" s="204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205" t="s">
        <v>194</v>
      </c>
      <c r="AT347" s="205" t="s">
        <v>190</v>
      </c>
      <c r="AU347" s="205" t="s">
        <v>85</v>
      </c>
      <c r="AY347" s="17" t="s">
        <v>188</v>
      </c>
      <c r="BE347" s="206">
        <f>IF(N347="základní",J347,0)</f>
        <v>0</v>
      </c>
      <c r="BF347" s="206">
        <f>IF(N347="snížená",J347,0)</f>
        <v>0</v>
      </c>
      <c r="BG347" s="206">
        <f>IF(N347="zákl. přenesená",J347,0)</f>
        <v>0</v>
      </c>
      <c r="BH347" s="206">
        <f>IF(N347="sníž. přenesená",J347,0)</f>
        <v>0</v>
      </c>
      <c r="BI347" s="206">
        <f>IF(N347="nulová",J347,0)</f>
        <v>0</v>
      </c>
      <c r="BJ347" s="17" t="s">
        <v>83</v>
      </c>
      <c r="BK347" s="206">
        <f>ROUND(I347*H347,2)</f>
        <v>0</v>
      </c>
      <c r="BL347" s="17" t="s">
        <v>194</v>
      </c>
      <c r="BM347" s="205" t="s">
        <v>685</v>
      </c>
    </row>
    <row r="348" spans="1:65" s="13" customFormat="1" ht="11.25">
      <c r="B348" s="207"/>
      <c r="C348" s="208"/>
      <c r="D348" s="209" t="s">
        <v>196</v>
      </c>
      <c r="E348" s="208"/>
      <c r="F348" s="211" t="s">
        <v>686</v>
      </c>
      <c r="G348" s="208"/>
      <c r="H348" s="212">
        <v>440.64</v>
      </c>
      <c r="I348" s="213"/>
      <c r="J348" s="208"/>
      <c r="K348" s="208"/>
      <c r="L348" s="214"/>
      <c r="M348" s="215"/>
      <c r="N348" s="216"/>
      <c r="O348" s="216"/>
      <c r="P348" s="216"/>
      <c r="Q348" s="216"/>
      <c r="R348" s="216"/>
      <c r="S348" s="216"/>
      <c r="T348" s="217"/>
      <c r="AT348" s="218" t="s">
        <v>196</v>
      </c>
      <c r="AU348" s="218" t="s">
        <v>85</v>
      </c>
      <c r="AV348" s="13" t="s">
        <v>85</v>
      </c>
      <c r="AW348" s="13" t="s">
        <v>4</v>
      </c>
      <c r="AX348" s="13" t="s">
        <v>83</v>
      </c>
      <c r="AY348" s="218" t="s">
        <v>188</v>
      </c>
    </row>
    <row r="349" spans="1:65" s="2" customFormat="1" ht="37.9" customHeight="1">
      <c r="A349" s="34"/>
      <c r="B349" s="35"/>
      <c r="C349" s="193" t="s">
        <v>687</v>
      </c>
      <c r="D349" s="193" t="s">
        <v>190</v>
      </c>
      <c r="E349" s="194" t="s">
        <v>688</v>
      </c>
      <c r="F349" s="195" t="s">
        <v>689</v>
      </c>
      <c r="G349" s="196" t="s">
        <v>358</v>
      </c>
      <c r="H349" s="197">
        <v>48.96</v>
      </c>
      <c r="I349" s="198"/>
      <c r="J349" s="199">
        <f>ROUND(I349*H349,2)</f>
        <v>0</v>
      </c>
      <c r="K349" s="200"/>
      <c r="L349" s="39"/>
      <c r="M349" s="201" t="s">
        <v>1</v>
      </c>
      <c r="N349" s="202" t="s">
        <v>41</v>
      </c>
      <c r="O349" s="71"/>
      <c r="P349" s="203">
        <f>O349*H349</f>
        <v>0</v>
      </c>
      <c r="Q349" s="203">
        <v>0</v>
      </c>
      <c r="R349" s="203">
        <f>Q349*H349</f>
        <v>0</v>
      </c>
      <c r="S349" s="203">
        <v>0</v>
      </c>
      <c r="T349" s="204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05" t="s">
        <v>194</v>
      </c>
      <c r="AT349" s="205" t="s">
        <v>190</v>
      </c>
      <c r="AU349" s="205" t="s">
        <v>85</v>
      </c>
      <c r="AY349" s="17" t="s">
        <v>188</v>
      </c>
      <c r="BE349" s="206">
        <f>IF(N349="základní",J349,0)</f>
        <v>0</v>
      </c>
      <c r="BF349" s="206">
        <f>IF(N349="snížená",J349,0)</f>
        <v>0</v>
      </c>
      <c r="BG349" s="206">
        <f>IF(N349="zákl. přenesená",J349,0)</f>
        <v>0</v>
      </c>
      <c r="BH349" s="206">
        <f>IF(N349="sníž. přenesená",J349,0)</f>
        <v>0</v>
      </c>
      <c r="BI349" s="206">
        <f>IF(N349="nulová",J349,0)</f>
        <v>0</v>
      </c>
      <c r="BJ349" s="17" t="s">
        <v>83</v>
      </c>
      <c r="BK349" s="206">
        <f>ROUND(I349*H349,2)</f>
        <v>0</v>
      </c>
      <c r="BL349" s="17" t="s">
        <v>194</v>
      </c>
      <c r="BM349" s="205" t="s">
        <v>690</v>
      </c>
    </row>
    <row r="350" spans="1:65" s="12" customFormat="1" ht="22.9" customHeight="1">
      <c r="B350" s="177"/>
      <c r="C350" s="178"/>
      <c r="D350" s="179" t="s">
        <v>75</v>
      </c>
      <c r="E350" s="191" t="s">
        <v>691</v>
      </c>
      <c r="F350" s="191" t="s">
        <v>692</v>
      </c>
      <c r="G350" s="178"/>
      <c r="H350" s="178"/>
      <c r="I350" s="181"/>
      <c r="J350" s="192">
        <f>BK350</f>
        <v>0</v>
      </c>
      <c r="K350" s="178"/>
      <c r="L350" s="183"/>
      <c r="M350" s="184"/>
      <c r="N350" s="185"/>
      <c r="O350" s="185"/>
      <c r="P350" s="186">
        <f>P351</f>
        <v>0</v>
      </c>
      <c r="Q350" s="185"/>
      <c r="R350" s="186">
        <f>R351</f>
        <v>0</v>
      </c>
      <c r="S350" s="185"/>
      <c r="T350" s="187">
        <f>T351</f>
        <v>0</v>
      </c>
      <c r="AR350" s="188" t="s">
        <v>83</v>
      </c>
      <c r="AT350" s="189" t="s">
        <v>75</v>
      </c>
      <c r="AU350" s="189" t="s">
        <v>83</v>
      </c>
      <c r="AY350" s="188" t="s">
        <v>188</v>
      </c>
      <c r="BK350" s="190">
        <f>BK351</f>
        <v>0</v>
      </c>
    </row>
    <row r="351" spans="1:65" s="2" customFormat="1" ht="14.45" customHeight="1">
      <c r="A351" s="34"/>
      <c r="B351" s="35"/>
      <c r="C351" s="193" t="s">
        <v>693</v>
      </c>
      <c r="D351" s="193" t="s">
        <v>190</v>
      </c>
      <c r="E351" s="194" t="s">
        <v>694</v>
      </c>
      <c r="F351" s="195" t="s">
        <v>695</v>
      </c>
      <c r="G351" s="196" t="s">
        <v>358</v>
      </c>
      <c r="H351" s="197">
        <v>72.186000000000007</v>
      </c>
      <c r="I351" s="198"/>
      <c r="J351" s="199">
        <f>ROUND(I351*H351,2)</f>
        <v>0</v>
      </c>
      <c r="K351" s="200"/>
      <c r="L351" s="39"/>
      <c r="M351" s="201" t="s">
        <v>1</v>
      </c>
      <c r="N351" s="202" t="s">
        <v>41</v>
      </c>
      <c r="O351" s="71"/>
      <c r="P351" s="203">
        <f>O351*H351</f>
        <v>0</v>
      </c>
      <c r="Q351" s="203">
        <v>0</v>
      </c>
      <c r="R351" s="203">
        <f>Q351*H351</f>
        <v>0</v>
      </c>
      <c r="S351" s="203">
        <v>0</v>
      </c>
      <c r="T351" s="204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05" t="s">
        <v>194</v>
      </c>
      <c r="AT351" s="205" t="s">
        <v>190</v>
      </c>
      <c r="AU351" s="205" t="s">
        <v>85</v>
      </c>
      <c r="AY351" s="17" t="s">
        <v>188</v>
      </c>
      <c r="BE351" s="206">
        <f>IF(N351="základní",J351,0)</f>
        <v>0</v>
      </c>
      <c r="BF351" s="206">
        <f>IF(N351="snížená",J351,0)</f>
        <v>0</v>
      </c>
      <c r="BG351" s="206">
        <f>IF(N351="zákl. přenesená",J351,0)</f>
        <v>0</v>
      </c>
      <c r="BH351" s="206">
        <f>IF(N351="sníž. přenesená",J351,0)</f>
        <v>0</v>
      </c>
      <c r="BI351" s="206">
        <f>IF(N351="nulová",J351,0)</f>
        <v>0</v>
      </c>
      <c r="BJ351" s="17" t="s">
        <v>83</v>
      </c>
      <c r="BK351" s="206">
        <f>ROUND(I351*H351,2)</f>
        <v>0</v>
      </c>
      <c r="BL351" s="17" t="s">
        <v>194</v>
      </c>
      <c r="BM351" s="205" t="s">
        <v>696</v>
      </c>
    </row>
    <row r="352" spans="1:65" s="12" customFormat="1" ht="25.9" customHeight="1">
      <c r="B352" s="177"/>
      <c r="C352" s="178"/>
      <c r="D352" s="179" t="s">
        <v>75</v>
      </c>
      <c r="E352" s="180" t="s">
        <v>697</v>
      </c>
      <c r="F352" s="180" t="s">
        <v>698</v>
      </c>
      <c r="G352" s="178"/>
      <c r="H352" s="178"/>
      <c r="I352" s="181"/>
      <c r="J352" s="182">
        <f>BK352</f>
        <v>0</v>
      </c>
      <c r="K352" s="178"/>
      <c r="L352" s="183"/>
      <c r="M352" s="184"/>
      <c r="N352" s="185"/>
      <c r="O352" s="185"/>
      <c r="P352" s="186">
        <f>P353+P380+P410+P436+P442+P446+P450+P454+P488+P490+P496+P520+P525</f>
        <v>0</v>
      </c>
      <c r="Q352" s="185"/>
      <c r="R352" s="186">
        <f>R353+R380+R410+R436+R442+R446+R450+R454+R488+R490+R496+R520+R525</f>
        <v>20.259968260000001</v>
      </c>
      <c r="S352" s="185"/>
      <c r="T352" s="187">
        <f>T353+T380+T410+T436+T442+T446+T450+T454+T488+T490+T496+T520+T525</f>
        <v>1.7068559999999999</v>
      </c>
      <c r="AR352" s="188" t="s">
        <v>85</v>
      </c>
      <c r="AT352" s="189" t="s">
        <v>75</v>
      </c>
      <c r="AU352" s="189" t="s">
        <v>76</v>
      </c>
      <c r="AY352" s="188" t="s">
        <v>188</v>
      </c>
      <c r="BK352" s="190">
        <f>BK353+BK380+BK410+BK436+BK442+BK446+BK450+BK454+BK488+BK490+BK496+BK520+BK525</f>
        <v>0</v>
      </c>
    </row>
    <row r="353" spans="1:65" s="12" customFormat="1" ht="22.9" customHeight="1">
      <c r="B353" s="177"/>
      <c r="C353" s="178"/>
      <c r="D353" s="179" t="s">
        <v>75</v>
      </c>
      <c r="E353" s="191" t="s">
        <v>699</v>
      </c>
      <c r="F353" s="191" t="s">
        <v>700</v>
      </c>
      <c r="G353" s="178"/>
      <c r="H353" s="178"/>
      <c r="I353" s="181"/>
      <c r="J353" s="192">
        <f>BK353</f>
        <v>0</v>
      </c>
      <c r="K353" s="178"/>
      <c r="L353" s="183"/>
      <c r="M353" s="184"/>
      <c r="N353" s="185"/>
      <c r="O353" s="185"/>
      <c r="P353" s="186">
        <f>SUM(P354:P379)</f>
        <v>0</v>
      </c>
      <c r="Q353" s="185"/>
      <c r="R353" s="186">
        <f>SUM(R354:R379)</f>
        <v>1.65919262</v>
      </c>
      <c r="S353" s="185"/>
      <c r="T353" s="187">
        <f>SUM(T354:T379)</f>
        <v>0</v>
      </c>
      <c r="AR353" s="188" t="s">
        <v>85</v>
      </c>
      <c r="AT353" s="189" t="s">
        <v>75</v>
      </c>
      <c r="AU353" s="189" t="s">
        <v>83</v>
      </c>
      <c r="AY353" s="188" t="s">
        <v>188</v>
      </c>
      <c r="BK353" s="190">
        <f>SUM(BK354:BK379)</f>
        <v>0</v>
      </c>
    </row>
    <row r="354" spans="1:65" s="2" customFormat="1" ht="37.9" customHeight="1">
      <c r="A354" s="34"/>
      <c r="B354" s="35"/>
      <c r="C354" s="193" t="s">
        <v>701</v>
      </c>
      <c r="D354" s="193" t="s">
        <v>190</v>
      </c>
      <c r="E354" s="194" t="s">
        <v>702</v>
      </c>
      <c r="F354" s="195" t="s">
        <v>703</v>
      </c>
      <c r="G354" s="196" t="s">
        <v>193</v>
      </c>
      <c r="H354" s="197">
        <v>25.2</v>
      </c>
      <c r="I354" s="198"/>
      <c r="J354" s="199">
        <f>ROUND(I354*H354,2)</f>
        <v>0</v>
      </c>
      <c r="K354" s="200"/>
      <c r="L354" s="39"/>
      <c r="M354" s="201" t="s">
        <v>1</v>
      </c>
      <c r="N354" s="202" t="s">
        <v>41</v>
      </c>
      <c r="O354" s="71"/>
      <c r="P354" s="203">
        <f>O354*H354</f>
        <v>0</v>
      </c>
      <c r="Q354" s="203">
        <v>0</v>
      </c>
      <c r="R354" s="203">
        <f>Q354*H354</f>
        <v>0</v>
      </c>
      <c r="S354" s="203">
        <v>0</v>
      </c>
      <c r="T354" s="204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05" t="s">
        <v>263</v>
      </c>
      <c r="AT354" s="205" t="s">
        <v>190</v>
      </c>
      <c r="AU354" s="205" t="s">
        <v>85</v>
      </c>
      <c r="AY354" s="17" t="s">
        <v>188</v>
      </c>
      <c r="BE354" s="206">
        <f>IF(N354="základní",J354,0)</f>
        <v>0</v>
      </c>
      <c r="BF354" s="206">
        <f>IF(N354="snížená",J354,0)</f>
        <v>0</v>
      </c>
      <c r="BG354" s="206">
        <f>IF(N354="zákl. přenesená",J354,0)</f>
        <v>0</v>
      </c>
      <c r="BH354" s="206">
        <f>IF(N354="sníž. přenesená",J354,0)</f>
        <v>0</v>
      </c>
      <c r="BI354" s="206">
        <f>IF(N354="nulová",J354,0)</f>
        <v>0</v>
      </c>
      <c r="BJ354" s="17" t="s">
        <v>83</v>
      </c>
      <c r="BK354" s="206">
        <f>ROUND(I354*H354,2)</f>
        <v>0</v>
      </c>
      <c r="BL354" s="17" t="s">
        <v>263</v>
      </c>
      <c r="BM354" s="205" t="s">
        <v>704</v>
      </c>
    </row>
    <row r="355" spans="1:65" s="2" customFormat="1" ht="24.2" customHeight="1">
      <c r="A355" s="34"/>
      <c r="B355" s="35"/>
      <c r="C355" s="193" t="s">
        <v>705</v>
      </c>
      <c r="D355" s="193" t="s">
        <v>190</v>
      </c>
      <c r="E355" s="194" t="s">
        <v>706</v>
      </c>
      <c r="F355" s="195" t="s">
        <v>707</v>
      </c>
      <c r="G355" s="196" t="s">
        <v>193</v>
      </c>
      <c r="H355" s="197">
        <v>89.15</v>
      </c>
      <c r="I355" s="198"/>
      <c r="J355" s="199">
        <f>ROUND(I355*H355,2)</f>
        <v>0</v>
      </c>
      <c r="K355" s="200"/>
      <c r="L355" s="39"/>
      <c r="M355" s="201" t="s">
        <v>1</v>
      </c>
      <c r="N355" s="202" t="s">
        <v>41</v>
      </c>
      <c r="O355" s="71"/>
      <c r="P355" s="203">
        <f>O355*H355</f>
        <v>0</v>
      </c>
      <c r="Q355" s="203">
        <v>0</v>
      </c>
      <c r="R355" s="203">
        <f>Q355*H355</f>
        <v>0</v>
      </c>
      <c r="S355" s="203">
        <v>0</v>
      </c>
      <c r="T355" s="204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05" t="s">
        <v>263</v>
      </c>
      <c r="AT355" s="205" t="s">
        <v>190</v>
      </c>
      <c r="AU355" s="205" t="s">
        <v>85</v>
      </c>
      <c r="AY355" s="17" t="s">
        <v>188</v>
      </c>
      <c r="BE355" s="206">
        <f>IF(N355="základní",J355,0)</f>
        <v>0</v>
      </c>
      <c r="BF355" s="206">
        <f>IF(N355="snížená",J355,0)</f>
        <v>0</v>
      </c>
      <c r="BG355" s="206">
        <f>IF(N355="zákl. přenesená",J355,0)</f>
        <v>0</v>
      </c>
      <c r="BH355" s="206">
        <f>IF(N355="sníž. přenesená",J355,0)</f>
        <v>0</v>
      </c>
      <c r="BI355" s="206">
        <f>IF(N355="nulová",J355,0)</f>
        <v>0</v>
      </c>
      <c r="BJ355" s="17" t="s">
        <v>83</v>
      </c>
      <c r="BK355" s="206">
        <f>ROUND(I355*H355,2)</f>
        <v>0</v>
      </c>
      <c r="BL355" s="17" t="s">
        <v>263</v>
      </c>
      <c r="BM355" s="205" t="s">
        <v>708</v>
      </c>
    </row>
    <row r="356" spans="1:65" s="13" customFormat="1" ht="11.25">
      <c r="B356" s="207"/>
      <c r="C356" s="208"/>
      <c r="D356" s="209" t="s">
        <v>196</v>
      </c>
      <c r="E356" s="210" t="s">
        <v>1</v>
      </c>
      <c r="F356" s="211" t="s">
        <v>709</v>
      </c>
      <c r="G356" s="208"/>
      <c r="H356" s="212">
        <v>89.15</v>
      </c>
      <c r="I356" s="213"/>
      <c r="J356" s="208"/>
      <c r="K356" s="208"/>
      <c r="L356" s="214"/>
      <c r="M356" s="215"/>
      <c r="N356" s="216"/>
      <c r="O356" s="216"/>
      <c r="P356" s="216"/>
      <c r="Q356" s="216"/>
      <c r="R356" s="216"/>
      <c r="S356" s="216"/>
      <c r="T356" s="217"/>
      <c r="AT356" s="218" t="s">
        <v>196</v>
      </c>
      <c r="AU356" s="218" t="s">
        <v>85</v>
      </c>
      <c r="AV356" s="13" t="s">
        <v>85</v>
      </c>
      <c r="AW356" s="13" t="s">
        <v>32</v>
      </c>
      <c r="AX356" s="13" t="s">
        <v>83</v>
      </c>
      <c r="AY356" s="218" t="s">
        <v>188</v>
      </c>
    </row>
    <row r="357" spans="1:65" s="2" customFormat="1" ht="14.45" customHeight="1">
      <c r="A357" s="34"/>
      <c r="B357" s="35"/>
      <c r="C357" s="240" t="s">
        <v>710</v>
      </c>
      <c r="D357" s="240" t="s">
        <v>406</v>
      </c>
      <c r="E357" s="241" t="s">
        <v>711</v>
      </c>
      <c r="F357" s="242" t="s">
        <v>712</v>
      </c>
      <c r="G357" s="243" t="s">
        <v>358</v>
      </c>
      <c r="H357" s="244">
        <v>0.03</v>
      </c>
      <c r="I357" s="245"/>
      <c r="J357" s="246">
        <f>ROUND(I357*H357,2)</f>
        <v>0</v>
      </c>
      <c r="K357" s="247"/>
      <c r="L357" s="248"/>
      <c r="M357" s="249" t="s">
        <v>1</v>
      </c>
      <c r="N357" s="250" t="s">
        <v>41</v>
      </c>
      <c r="O357" s="71"/>
      <c r="P357" s="203">
        <f>O357*H357</f>
        <v>0</v>
      </c>
      <c r="Q357" s="203">
        <v>1</v>
      </c>
      <c r="R357" s="203">
        <f>Q357*H357</f>
        <v>0.03</v>
      </c>
      <c r="S357" s="203">
        <v>0</v>
      </c>
      <c r="T357" s="204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05" t="s">
        <v>331</v>
      </c>
      <c r="AT357" s="205" t="s">
        <v>406</v>
      </c>
      <c r="AU357" s="205" t="s">
        <v>85</v>
      </c>
      <c r="AY357" s="17" t="s">
        <v>188</v>
      </c>
      <c r="BE357" s="206">
        <f>IF(N357="základní",J357,0)</f>
        <v>0</v>
      </c>
      <c r="BF357" s="206">
        <f>IF(N357="snížená",J357,0)</f>
        <v>0</v>
      </c>
      <c r="BG357" s="206">
        <f>IF(N357="zákl. přenesená",J357,0)</f>
        <v>0</v>
      </c>
      <c r="BH357" s="206">
        <f>IF(N357="sníž. přenesená",J357,0)</f>
        <v>0</v>
      </c>
      <c r="BI357" s="206">
        <f>IF(N357="nulová",J357,0)</f>
        <v>0</v>
      </c>
      <c r="BJ357" s="17" t="s">
        <v>83</v>
      </c>
      <c r="BK357" s="206">
        <f>ROUND(I357*H357,2)</f>
        <v>0</v>
      </c>
      <c r="BL357" s="17" t="s">
        <v>263</v>
      </c>
      <c r="BM357" s="205" t="s">
        <v>713</v>
      </c>
    </row>
    <row r="358" spans="1:65" s="13" customFormat="1" ht="11.25">
      <c r="B358" s="207"/>
      <c r="C358" s="208"/>
      <c r="D358" s="209" t="s">
        <v>196</v>
      </c>
      <c r="E358" s="208"/>
      <c r="F358" s="211" t="s">
        <v>714</v>
      </c>
      <c r="G358" s="208"/>
      <c r="H358" s="212">
        <v>0.03</v>
      </c>
      <c r="I358" s="213"/>
      <c r="J358" s="208"/>
      <c r="K358" s="208"/>
      <c r="L358" s="214"/>
      <c r="M358" s="215"/>
      <c r="N358" s="216"/>
      <c r="O358" s="216"/>
      <c r="P358" s="216"/>
      <c r="Q358" s="216"/>
      <c r="R358" s="216"/>
      <c r="S358" s="216"/>
      <c r="T358" s="217"/>
      <c r="AT358" s="218" t="s">
        <v>196</v>
      </c>
      <c r="AU358" s="218" t="s">
        <v>85</v>
      </c>
      <c r="AV358" s="13" t="s">
        <v>85</v>
      </c>
      <c r="AW358" s="13" t="s">
        <v>4</v>
      </c>
      <c r="AX358" s="13" t="s">
        <v>83</v>
      </c>
      <c r="AY358" s="218" t="s">
        <v>188</v>
      </c>
    </row>
    <row r="359" spans="1:65" s="2" customFormat="1" ht="24.2" customHeight="1">
      <c r="A359" s="34"/>
      <c r="B359" s="35"/>
      <c r="C359" s="193" t="s">
        <v>715</v>
      </c>
      <c r="D359" s="193" t="s">
        <v>190</v>
      </c>
      <c r="E359" s="194" t="s">
        <v>716</v>
      </c>
      <c r="F359" s="195" t="s">
        <v>717</v>
      </c>
      <c r="G359" s="196" t="s">
        <v>193</v>
      </c>
      <c r="H359" s="197">
        <v>53.12</v>
      </c>
      <c r="I359" s="198"/>
      <c r="J359" s="199">
        <f>ROUND(I359*H359,2)</f>
        <v>0</v>
      </c>
      <c r="K359" s="200"/>
      <c r="L359" s="39"/>
      <c r="M359" s="201" t="s">
        <v>1</v>
      </c>
      <c r="N359" s="202" t="s">
        <v>41</v>
      </c>
      <c r="O359" s="71"/>
      <c r="P359" s="203">
        <f>O359*H359</f>
        <v>0</v>
      </c>
      <c r="Q359" s="203">
        <v>0</v>
      </c>
      <c r="R359" s="203">
        <f>Q359*H359</f>
        <v>0</v>
      </c>
      <c r="S359" s="203">
        <v>0</v>
      </c>
      <c r="T359" s="204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05" t="s">
        <v>263</v>
      </c>
      <c r="AT359" s="205" t="s">
        <v>190</v>
      </c>
      <c r="AU359" s="205" t="s">
        <v>85</v>
      </c>
      <c r="AY359" s="17" t="s">
        <v>188</v>
      </c>
      <c r="BE359" s="206">
        <f>IF(N359="základní",J359,0)</f>
        <v>0</v>
      </c>
      <c r="BF359" s="206">
        <f>IF(N359="snížená",J359,0)</f>
        <v>0</v>
      </c>
      <c r="BG359" s="206">
        <f>IF(N359="zákl. přenesená",J359,0)</f>
        <v>0</v>
      </c>
      <c r="BH359" s="206">
        <f>IF(N359="sníž. přenesená",J359,0)</f>
        <v>0</v>
      </c>
      <c r="BI359" s="206">
        <f>IF(N359="nulová",J359,0)</f>
        <v>0</v>
      </c>
      <c r="BJ359" s="17" t="s">
        <v>83</v>
      </c>
      <c r="BK359" s="206">
        <f>ROUND(I359*H359,2)</f>
        <v>0</v>
      </c>
      <c r="BL359" s="17" t="s">
        <v>263</v>
      </c>
      <c r="BM359" s="205" t="s">
        <v>718</v>
      </c>
    </row>
    <row r="360" spans="1:65" s="13" customFormat="1" ht="11.25">
      <c r="B360" s="207"/>
      <c r="C360" s="208"/>
      <c r="D360" s="209" t="s">
        <v>196</v>
      </c>
      <c r="E360" s="210" t="s">
        <v>1</v>
      </c>
      <c r="F360" s="211" t="s">
        <v>110</v>
      </c>
      <c r="G360" s="208"/>
      <c r="H360" s="212">
        <v>53.12</v>
      </c>
      <c r="I360" s="213"/>
      <c r="J360" s="208"/>
      <c r="K360" s="208"/>
      <c r="L360" s="214"/>
      <c r="M360" s="215"/>
      <c r="N360" s="216"/>
      <c r="O360" s="216"/>
      <c r="P360" s="216"/>
      <c r="Q360" s="216"/>
      <c r="R360" s="216"/>
      <c r="S360" s="216"/>
      <c r="T360" s="217"/>
      <c r="AT360" s="218" t="s">
        <v>196</v>
      </c>
      <c r="AU360" s="218" t="s">
        <v>85</v>
      </c>
      <c r="AV360" s="13" t="s">
        <v>85</v>
      </c>
      <c r="AW360" s="13" t="s">
        <v>32</v>
      </c>
      <c r="AX360" s="13" t="s">
        <v>83</v>
      </c>
      <c r="AY360" s="218" t="s">
        <v>188</v>
      </c>
    </row>
    <row r="361" spans="1:65" s="2" customFormat="1" ht="24.2" customHeight="1">
      <c r="A361" s="34"/>
      <c r="B361" s="35"/>
      <c r="C361" s="240" t="s">
        <v>719</v>
      </c>
      <c r="D361" s="240" t="s">
        <v>406</v>
      </c>
      <c r="E361" s="241" t="s">
        <v>720</v>
      </c>
      <c r="F361" s="242" t="s">
        <v>721</v>
      </c>
      <c r="G361" s="243" t="s">
        <v>722</v>
      </c>
      <c r="H361" s="244">
        <v>159.36000000000001</v>
      </c>
      <c r="I361" s="245"/>
      <c r="J361" s="246">
        <f>ROUND(I361*H361,2)</f>
        <v>0</v>
      </c>
      <c r="K361" s="247"/>
      <c r="L361" s="248"/>
      <c r="M361" s="249" t="s">
        <v>1</v>
      </c>
      <c r="N361" s="250" t="s">
        <v>41</v>
      </c>
      <c r="O361" s="71"/>
      <c r="P361" s="203">
        <f>O361*H361</f>
        <v>0</v>
      </c>
      <c r="Q361" s="203">
        <v>1E-3</v>
      </c>
      <c r="R361" s="203">
        <f>Q361*H361</f>
        <v>0.15936000000000003</v>
      </c>
      <c r="S361" s="203">
        <v>0</v>
      </c>
      <c r="T361" s="204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205" t="s">
        <v>331</v>
      </c>
      <c r="AT361" s="205" t="s">
        <v>406</v>
      </c>
      <c r="AU361" s="205" t="s">
        <v>85</v>
      </c>
      <c r="AY361" s="17" t="s">
        <v>188</v>
      </c>
      <c r="BE361" s="206">
        <f>IF(N361="základní",J361,0)</f>
        <v>0</v>
      </c>
      <c r="BF361" s="206">
        <f>IF(N361="snížená",J361,0)</f>
        <v>0</v>
      </c>
      <c r="BG361" s="206">
        <f>IF(N361="zákl. přenesená",J361,0)</f>
        <v>0</v>
      </c>
      <c r="BH361" s="206">
        <f>IF(N361="sníž. přenesená",J361,0)</f>
        <v>0</v>
      </c>
      <c r="BI361" s="206">
        <f>IF(N361="nulová",J361,0)</f>
        <v>0</v>
      </c>
      <c r="BJ361" s="17" t="s">
        <v>83</v>
      </c>
      <c r="BK361" s="206">
        <f>ROUND(I361*H361,2)</f>
        <v>0</v>
      </c>
      <c r="BL361" s="17" t="s">
        <v>263</v>
      </c>
      <c r="BM361" s="205" t="s">
        <v>723</v>
      </c>
    </row>
    <row r="362" spans="1:65" s="13" customFormat="1" ht="11.25">
      <c r="B362" s="207"/>
      <c r="C362" s="208"/>
      <c r="D362" s="209" t="s">
        <v>196</v>
      </c>
      <c r="E362" s="208"/>
      <c r="F362" s="211" t="s">
        <v>724</v>
      </c>
      <c r="G362" s="208"/>
      <c r="H362" s="212">
        <v>159.36000000000001</v>
      </c>
      <c r="I362" s="213"/>
      <c r="J362" s="208"/>
      <c r="K362" s="208"/>
      <c r="L362" s="214"/>
      <c r="M362" s="215"/>
      <c r="N362" s="216"/>
      <c r="O362" s="216"/>
      <c r="P362" s="216"/>
      <c r="Q362" s="216"/>
      <c r="R362" s="216"/>
      <c r="S362" s="216"/>
      <c r="T362" s="217"/>
      <c r="AT362" s="218" t="s">
        <v>196</v>
      </c>
      <c r="AU362" s="218" t="s">
        <v>85</v>
      </c>
      <c r="AV362" s="13" t="s">
        <v>85</v>
      </c>
      <c r="AW362" s="13" t="s">
        <v>4</v>
      </c>
      <c r="AX362" s="13" t="s">
        <v>83</v>
      </c>
      <c r="AY362" s="218" t="s">
        <v>188</v>
      </c>
    </row>
    <row r="363" spans="1:65" s="2" customFormat="1" ht="24.2" customHeight="1">
      <c r="A363" s="34"/>
      <c r="B363" s="35"/>
      <c r="C363" s="193" t="s">
        <v>725</v>
      </c>
      <c r="D363" s="193" t="s">
        <v>190</v>
      </c>
      <c r="E363" s="194" t="s">
        <v>726</v>
      </c>
      <c r="F363" s="195" t="s">
        <v>727</v>
      </c>
      <c r="G363" s="196" t="s">
        <v>193</v>
      </c>
      <c r="H363" s="197">
        <v>25.2</v>
      </c>
      <c r="I363" s="198"/>
      <c r="J363" s="199">
        <f>ROUND(I363*H363,2)</f>
        <v>0</v>
      </c>
      <c r="K363" s="200"/>
      <c r="L363" s="39"/>
      <c r="M363" s="201" t="s">
        <v>1</v>
      </c>
      <c r="N363" s="202" t="s">
        <v>41</v>
      </c>
      <c r="O363" s="71"/>
      <c r="P363" s="203">
        <f>O363*H363</f>
        <v>0</v>
      </c>
      <c r="Q363" s="203">
        <v>4.0000000000000002E-4</v>
      </c>
      <c r="R363" s="203">
        <f>Q363*H363</f>
        <v>1.008E-2</v>
      </c>
      <c r="S363" s="203">
        <v>0</v>
      </c>
      <c r="T363" s="204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205" t="s">
        <v>263</v>
      </c>
      <c r="AT363" s="205" t="s">
        <v>190</v>
      </c>
      <c r="AU363" s="205" t="s">
        <v>85</v>
      </c>
      <c r="AY363" s="17" t="s">
        <v>188</v>
      </c>
      <c r="BE363" s="206">
        <f>IF(N363="základní",J363,0)</f>
        <v>0</v>
      </c>
      <c r="BF363" s="206">
        <f>IF(N363="snížená",J363,0)</f>
        <v>0</v>
      </c>
      <c r="BG363" s="206">
        <f>IF(N363="zákl. přenesená",J363,0)</f>
        <v>0</v>
      </c>
      <c r="BH363" s="206">
        <f>IF(N363="sníž. přenesená",J363,0)</f>
        <v>0</v>
      </c>
      <c r="BI363" s="206">
        <f>IF(N363="nulová",J363,0)</f>
        <v>0</v>
      </c>
      <c r="BJ363" s="17" t="s">
        <v>83</v>
      </c>
      <c r="BK363" s="206">
        <f>ROUND(I363*H363,2)</f>
        <v>0</v>
      </c>
      <c r="BL363" s="17" t="s">
        <v>263</v>
      </c>
      <c r="BM363" s="205" t="s">
        <v>728</v>
      </c>
    </row>
    <row r="364" spans="1:65" s="2" customFormat="1" ht="49.15" customHeight="1">
      <c r="A364" s="34"/>
      <c r="B364" s="35"/>
      <c r="C364" s="240" t="s">
        <v>729</v>
      </c>
      <c r="D364" s="240" t="s">
        <v>406</v>
      </c>
      <c r="E364" s="241" t="s">
        <v>730</v>
      </c>
      <c r="F364" s="242" t="s">
        <v>731</v>
      </c>
      <c r="G364" s="243" t="s">
        <v>193</v>
      </c>
      <c r="H364" s="244">
        <v>29.370999999999999</v>
      </c>
      <c r="I364" s="245"/>
      <c r="J364" s="246">
        <f>ROUND(I364*H364,2)</f>
        <v>0</v>
      </c>
      <c r="K364" s="247"/>
      <c r="L364" s="248"/>
      <c r="M364" s="249" t="s">
        <v>1</v>
      </c>
      <c r="N364" s="250" t="s">
        <v>41</v>
      </c>
      <c r="O364" s="71"/>
      <c r="P364" s="203">
        <f>O364*H364</f>
        <v>0</v>
      </c>
      <c r="Q364" s="203">
        <v>4.7000000000000002E-3</v>
      </c>
      <c r="R364" s="203">
        <f>Q364*H364</f>
        <v>0.13804369999999999</v>
      </c>
      <c r="S364" s="203">
        <v>0</v>
      </c>
      <c r="T364" s="204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05" t="s">
        <v>331</v>
      </c>
      <c r="AT364" s="205" t="s">
        <v>406</v>
      </c>
      <c r="AU364" s="205" t="s">
        <v>85</v>
      </c>
      <c r="AY364" s="17" t="s">
        <v>188</v>
      </c>
      <c r="BE364" s="206">
        <f>IF(N364="základní",J364,0)</f>
        <v>0</v>
      </c>
      <c r="BF364" s="206">
        <f>IF(N364="snížená",J364,0)</f>
        <v>0</v>
      </c>
      <c r="BG364" s="206">
        <f>IF(N364="zákl. přenesená",J364,0)</f>
        <v>0</v>
      </c>
      <c r="BH364" s="206">
        <f>IF(N364="sníž. přenesená",J364,0)</f>
        <v>0</v>
      </c>
      <c r="BI364" s="206">
        <f>IF(N364="nulová",J364,0)</f>
        <v>0</v>
      </c>
      <c r="BJ364" s="17" t="s">
        <v>83</v>
      </c>
      <c r="BK364" s="206">
        <f>ROUND(I364*H364,2)</f>
        <v>0</v>
      </c>
      <c r="BL364" s="17" t="s">
        <v>263</v>
      </c>
      <c r="BM364" s="205" t="s">
        <v>732</v>
      </c>
    </row>
    <row r="365" spans="1:65" s="13" customFormat="1" ht="11.25">
      <c r="B365" s="207"/>
      <c r="C365" s="208"/>
      <c r="D365" s="209" t="s">
        <v>196</v>
      </c>
      <c r="E365" s="208"/>
      <c r="F365" s="211" t="s">
        <v>733</v>
      </c>
      <c r="G365" s="208"/>
      <c r="H365" s="212">
        <v>29.370999999999999</v>
      </c>
      <c r="I365" s="213"/>
      <c r="J365" s="208"/>
      <c r="K365" s="208"/>
      <c r="L365" s="214"/>
      <c r="M365" s="215"/>
      <c r="N365" s="216"/>
      <c r="O365" s="216"/>
      <c r="P365" s="216"/>
      <c r="Q365" s="216"/>
      <c r="R365" s="216"/>
      <c r="S365" s="216"/>
      <c r="T365" s="217"/>
      <c r="AT365" s="218" t="s">
        <v>196</v>
      </c>
      <c r="AU365" s="218" t="s">
        <v>85</v>
      </c>
      <c r="AV365" s="13" t="s">
        <v>85</v>
      </c>
      <c r="AW365" s="13" t="s">
        <v>4</v>
      </c>
      <c r="AX365" s="13" t="s">
        <v>83</v>
      </c>
      <c r="AY365" s="218" t="s">
        <v>188</v>
      </c>
    </row>
    <row r="366" spans="1:65" s="2" customFormat="1" ht="24.2" customHeight="1">
      <c r="A366" s="34"/>
      <c r="B366" s="35"/>
      <c r="C366" s="193" t="s">
        <v>734</v>
      </c>
      <c r="D366" s="193" t="s">
        <v>190</v>
      </c>
      <c r="E366" s="194" t="s">
        <v>735</v>
      </c>
      <c r="F366" s="195" t="s">
        <v>736</v>
      </c>
      <c r="G366" s="196" t="s">
        <v>193</v>
      </c>
      <c r="H366" s="197">
        <v>178.3</v>
      </c>
      <c r="I366" s="198"/>
      <c r="J366" s="199">
        <f>ROUND(I366*H366,2)</f>
        <v>0</v>
      </c>
      <c r="K366" s="200"/>
      <c r="L366" s="39"/>
      <c r="M366" s="201" t="s">
        <v>1</v>
      </c>
      <c r="N366" s="202" t="s">
        <v>41</v>
      </c>
      <c r="O366" s="71"/>
      <c r="P366" s="203">
        <f>O366*H366</f>
        <v>0</v>
      </c>
      <c r="Q366" s="203">
        <v>4.0000000000000002E-4</v>
      </c>
      <c r="R366" s="203">
        <f>Q366*H366</f>
        <v>7.1320000000000008E-2</v>
      </c>
      <c r="S366" s="203">
        <v>0</v>
      </c>
      <c r="T366" s="204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05" t="s">
        <v>263</v>
      </c>
      <c r="AT366" s="205" t="s">
        <v>190</v>
      </c>
      <c r="AU366" s="205" t="s">
        <v>85</v>
      </c>
      <c r="AY366" s="17" t="s">
        <v>188</v>
      </c>
      <c r="BE366" s="206">
        <f>IF(N366="základní",J366,0)</f>
        <v>0</v>
      </c>
      <c r="BF366" s="206">
        <f>IF(N366="snížená",J366,0)</f>
        <v>0</v>
      </c>
      <c r="BG366" s="206">
        <f>IF(N366="zákl. přenesená",J366,0)</f>
        <v>0</v>
      </c>
      <c r="BH366" s="206">
        <f>IF(N366="sníž. přenesená",J366,0)</f>
        <v>0</v>
      </c>
      <c r="BI366" s="206">
        <f>IF(N366="nulová",J366,0)</f>
        <v>0</v>
      </c>
      <c r="BJ366" s="17" t="s">
        <v>83</v>
      </c>
      <c r="BK366" s="206">
        <f>ROUND(I366*H366,2)</f>
        <v>0</v>
      </c>
      <c r="BL366" s="17" t="s">
        <v>263</v>
      </c>
      <c r="BM366" s="205" t="s">
        <v>737</v>
      </c>
    </row>
    <row r="367" spans="1:65" s="13" customFormat="1" ht="11.25">
      <c r="B367" s="207"/>
      <c r="C367" s="208"/>
      <c r="D367" s="209" t="s">
        <v>196</v>
      </c>
      <c r="E367" s="210" t="s">
        <v>1</v>
      </c>
      <c r="F367" s="211" t="s">
        <v>738</v>
      </c>
      <c r="G367" s="208"/>
      <c r="H367" s="212">
        <v>178.3</v>
      </c>
      <c r="I367" s="213"/>
      <c r="J367" s="208"/>
      <c r="K367" s="208"/>
      <c r="L367" s="214"/>
      <c r="M367" s="215"/>
      <c r="N367" s="216"/>
      <c r="O367" s="216"/>
      <c r="P367" s="216"/>
      <c r="Q367" s="216"/>
      <c r="R367" s="216"/>
      <c r="S367" s="216"/>
      <c r="T367" s="217"/>
      <c r="AT367" s="218" t="s">
        <v>196</v>
      </c>
      <c r="AU367" s="218" t="s">
        <v>85</v>
      </c>
      <c r="AV367" s="13" t="s">
        <v>85</v>
      </c>
      <c r="AW367" s="13" t="s">
        <v>32</v>
      </c>
      <c r="AX367" s="13" t="s">
        <v>83</v>
      </c>
      <c r="AY367" s="218" t="s">
        <v>188</v>
      </c>
    </row>
    <row r="368" spans="1:65" s="2" customFormat="1" ht="37.9" customHeight="1">
      <c r="A368" s="34"/>
      <c r="B368" s="35"/>
      <c r="C368" s="240" t="s">
        <v>739</v>
      </c>
      <c r="D368" s="240" t="s">
        <v>406</v>
      </c>
      <c r="E368" s="241" t="s">
        <v>740</v>
      </c>
      <c r="F368" s="242" t="s">
        <v>741</v>
      </c>
      <c r="G368" s="243" t="s">
        <v>193</v>
      </c>
      <c r="H368" s="244">
        <v>217.70400000000001</v>
      </c>
      <c r="I368" s="245"/>
      <c r="J368" s="246">
        <f>ROUND(I368*H368,2)</f>
        <v>0</v>
      </c>
      <c r="K368" s="247"/>
      <c r="L368" s="248"/>
      <c r="M368" s="249" t="s">
        <v>1</v>
      </c>
      <c r="N368" s="250" t="s">
        <v>41</v>
      </c>
      <c r="O368" s="71"/>
      <c r="P368" s="203">
        <f>O368*H368</f>
        <v>0</v>
      </c>
      <c r="Q368" s="203">
        <v>5.4000000000000003E-3</v>
      </c>
      <c r="R368" s="203">
        <f>Q368*H368</f>
        <v>1.1756016</v>
      </c>
      <c r="S368" s="203">
        <v>0</v>
      </c>
      <c r="T368" s="204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205" t="s">
        <v>331</v>
      </c>
      <c r="AT368" s="205" t="s">
        <v>406</v>
      </c>
      <c r="AU368" s="205" t="s">
        <v>85</v>
      </c>
      <c r="AY368" s="17" t="s">
        <v>188</v>
      </c>
      <c r="BE368" s="206">
        <f>IF(N368="základní",J368,0)</f>
        <v>0</v>
      </c>
      <c r="BF368" s="206">
        <f>IF(N368="snížená",J368,0)</f>
        <v>0</v>
      </c>
      <c r="BG368" s="206">
        <f>IF(N368="zákl. přenesená",J368,0)</f>
        <v>0</v>
      </c>
      <c r="BH368" s="206">
        <f>IF(N368="sníž. přenesená",J368,0)</f>
        <v>0</v>
      </c>
      <c r="BI368" s="206">
        <f>IF(N368="nulová",J368,0)</f>
        <v>0</v>
      </c>
      <c r="BJ368" s="17" t="s">
        <v>83</v>
      </c>
      <c r="BK368" s="206">
        <f>ROUND(I368*H368,2)</f>
        <v>0</v>
      </c>
      <c r="BL368" s="17" t="s">
        <v>263</v>
      </c>
      <c r="BM368" s="205" t="s">
        <v>742</v>
      </c>
    </row>
    <row r="369" spans="1:65" s="13" customFormat="1" ht="11.25">
      <c r="B369" s="207"/>
      <c r="C369" s="208"/>
      <c r="D369" s="209" t="s">
        <v>196</v>
      </c>
      <c r="E369" s="208"/>
      <c r="F369" s="211" t="s">
        <v>743</v>
      </c>
      <c r="G369" s="208"/>
      <c r="H369" s="212">
        <v>217.70400000000001</v>
      </c>
      <c r="I369" s="213"/>
      <c r="J369" s="208"/>
      <c r="K369" s="208"/>
      <c r="L369" s="214"/>
      <c r="M369" s="215"/>
      <c r="N369" s="216"/>
      <c r="O369" s="216"/>
      <c r="P369" s="216"/>
      <c r="Q369" s="216"/>
      <c r="R369" s="216"/>
      <c r="S369" s="216"/>
      <c r="T369" s="217"/>
      <c r="AT369" s="218" t="s">
        <v>196</v>
      </c>
      <c r="AU369" s="218" t="s">
        <v>85</v>
      </c>
      <c r="AV369" s="13" t="s">
        <v>85</v>
      </c>
      <c r="AW369" s="13" t="s">
        <v>4</v>
      </c>
      <c r="AX369" s="13" t="s">
        <v>83</v>
      </c>
      <c r="AY369" s="218" t="s">
        <v>188</v>
      </c>
    </row>
    <row r="370" spans="1:65" s="2" customFormat="1" ht="24.2" customHeight="1">
      <c r="A370" s="34"/>
      <c r="B370" s="35"/>
      <c r="C370" s="193" t="s">
        <v>744</v>
      </c>
      <c r="D370" s="193" t="s">
        <v>190</v>
      </c>
      <c r="E370" s="194" t="s">
        <v>735</v>
      </c>
      <c r="F370" s="195" t="s">
        <v>736</v>
      </c>
      <c r="G370" s="196" t="s">
        <v>193</v>
      </c>
      <c r="H370" s="197">
        <v>3.0449999999999999</v>
      </c>
      <c r="I370" s="198"/>
      <c r="J370" s="199">
        <f>ROUND(I370*H370,2)</f>
        <v>0</v>
      </c>
      <c r="K370" s="200"/>
      <c r="L370" s="39"/>
      <c r="M370" s="201" t="s">
        <v>1</v>
      </c>
      <c r="N370" s="202" t="s">
        <v>41</v>
      </c>
      <c r="O370" s="71"/>
      <c r="P370" s="203">
        <f>O370*H370</f>
        <v>0</v>
      </c>
      <c r="Q370" s="203">
        <v>4.0000000000000002E-4</v>
      </c>
      <c r="R370" s="203">
        <f>Q370*H370</f>
        <v>1.2180000000000001E-3</v>
      </c>
      <c r="S370" s="203">
        <v>0</v>
      </c>
      <c r="T370" s="204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205" t="s">
        <v>263</v>
      </c>
      <c r="AT370" s="205" t="s">
        <v>190</v>
      </c>
      <c r="AU370" s="205" t="s">
        <v>85</v>
      </c>
      <c r="AY370" s="17" t="s">
        <v>188</v>
      </c>
      <c r="BE370" s="206">
        <f>IF(N370="základní",J370,0)</f>
        <v>0</v>
      </c>
      <c r="BF370" s="206">
        <f>IF(N370="snížená",J370,0)</f>
        <v>0</v>
      </c>
      <c r="BG370" s="206">
        <f>IF(N370="zákl. přenesená",J370,0)</f>
        <v>0</v>
      </c>
      <c r="BH370" s="206">
        <f>IF(N370="sníž. přenesená",J370,0)</f>
        <v>0</v>
      </c>
      <c r="BI370" s="206">
        <f>IF(N370="nulová",J370,0)</f>
        <v>0</v>
      </c>
      <c r="BJ370" s="17" t="s">
        <v>83</v>
      </c>
      <c r="BK370" s="206">
        <f>ROUND(I370*H370,2)</f>
        <v>0</v>
      </c>
      <c r="BL370" s="17" t="s">
        <v>263</v>
      </c>
      <c r="BM370" s="205" t="s">
        <v>745</v>
      </c>
    </row>
    <row r="371" spans="1:65" s="13" customFormat="1" ht="11.25">
      <c r="B371" s="207"/>
      <c r="C371" s="208"/>
      <c r="D371" s="209" t="s">
        <v>196</v>
      </c>
      <c r="E371" s="210" t="s">
        <v>1</v>
      </c>
      <c r="F371" s="211" t="s">
        <v>746</v>
      </c>
      <c r="G371" s="208"/>
      <c r="H371" s="212">
        <v>3.0449999999999999</v>
      </c>
      <c r="I371" s="213"/>
      <c r="J371" s="208"/>
      <c r="K371" s="208"/>
      <c r="L371" s="214"/>
      <c r="M371" s="215"/>
      <c r="N371" s="216"/>
      <c r="O371" s="216"/>
      <c r="P371" s="216"/>
      <c r="Q371" s="216"/>
      <c r="R371" s="216"/>
      <c r="S371" s="216"/>
      <c r="T371" s="217"/>
      <c r="AT371" s="218" t="s">
        <v>196</v>
      </c>
      <c r="AU371" s="218" t="s">
        <v>85</v>
      </c>
      <c r="AV371" s="13" t="s">
        <v>85</v>
      </c>
      <c r="AW371" s="13" t="s">
        <v>32</v>
      </c>
      <c r="AX371" s="13" t="s">
        <v>83</v>
      </c>
      <c r="AY371" s="218" t="s">
        <v>188</v>
      </c>
    </row>
    <row r="372" spans="1:65" s="2" customFormat="1" ht="49.15" customHeight="1">
      <c r="A372" s="34"/>
      <c r="B372" s="35"/>
      <c r="C372" s="240" t="s">
        <v>747</v>
      </c>
      <c r="D372" s="240" t="s">
        <v>406</v>
      </c>
      <c r="E372" s="241" t="s">
        <v>730</v>
      </c>
      <c r="F372" s="242" t="s">
        <v>731</v>
      </c>
      <c r="G372" s="243" t="s">
        <v>193</v>
      </c>
      <c r="H372" s="244">
        <v>3.718</v>
      </c>
      <c r="I372" s="245"/>
      <c r="J372" s="246">
        <f>ROUND(I372*H372,2)</f>
        <v>0</v>
      </c>
      <c r="K372" s="247"/>
      <c r="L372" s="248"/>
      <c r="M372" s="249" t="s">
        <v>1</v>
      </c>
      <c r="N372" s="250" t="s">
        <v>41</v>
      </c>
      <c r="O372" s="71"/>
      <c r="P372" s="203">
        <f>O372*H372</f>
        <v>0</v>
      </c>
      <c r="Q372" s="203">
        <v>4.7000000000000002E-3</v>
      </c>
      <c r="R372" s="203">
        <f>Q372*H372</f>
        <v>1.74746E-2</v>
      </c>
      <c r="S372" s="203">
        <v>0</v>
      </c>
      <c r="T372" s="204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205" t="s">
        <v>331</v>
      </c>
      <c r="AT372" s="205" t="s">
        <v>406</v>
      </c>
      <c r="AU372" s="205" t="s">
        <v>85</v>
      </c>
      <c r="AY372" s="17" t="s">
        <v>188</v>
      </c>
      <c r="BE372" s="206">
        <f>IF(N372="základní",J372,0)</f>
        <v>0</v>
      </c>
      <c r="BF372" s="206">
        <f>IF(N372="snížená",J372,0)</f>
        <v>0</v>
      </c>
      <c r="BG372" s="206">
        <f>IF(N372="zákl. přenesená",J372,0)</f>
        <v>0</v>
      </c>
      <c r="BH372" s="206">
        <f>IF(N372="sníž. přenesená",J372,0)</f>
        <v>0</v>
      </c>
      <c r="BI372" s="206">
        <f>IF(N372="nulová",J372,0)</f>
        <v>0</v>
      </c>
      <c r="BJ372" s="17" t="s">
        <v>83</v>
      </c>
      <c r="BK372" s="206">
        <f>ROUND(I372*H372,2)</f>
        <v>0</v>
      </c>
      <c r="BL372" s="17" t="s">
        <v>263</v>
      </c>
      <c r="BM372" s="205" t="s">
        <v>748</v>
      </c>
    </row>
    <row r="373" spans="1:65" s="13" customFormat="1" ht="11.25">
      <c r="B373" s="207"/>
      <c r="C373" s="208"/>
      <c r="D373" s="209" t="s">
        <v>196</v>
      </c>
      <c r="E373" s="208"/>
      <c r="F373" s="211" t="s">
        <v>749</v>
      </c>
      <c r="G373" s="208"/>
      <c r="H373" s="212">
        <v>3.718</v>
      </c>
      <c r="I373" s="213"/>
      <c r="J373" s="208"/>
      <c r="K373" s="208"/>
      <c r="L373" s="214"/>
      <c r="M373" s="215"/>
      <c r="N373" s="216"/>
      <c r="O373" s="216"/>
      <c r="P373" s="216"/>
      <c r="Q373" s="216"/>
      <c r="R373" s="216"/>
      <c r="S373" s="216"/>
      <c r="T373" s="217"/>
      <c r="AT373" s="218" t="s">
        <v>196</v>
      </c>
      <c r="AU373" s="218" t="s">
        <v>85</v>
      </c>
      <c r="AV373" s="13" t="s">
        <v>85</v>
      </c>
      <c r="AW373" s="13" t="s">
        <v>4</v>
      </c>
      <c r="AX373" s="13" t="s">
        <v>83</v>
      </c>
      <c r="AY373" s="218" t="s">
        <v>188</v>
      </c>
    </row>
    <row r="374" spans="1:65" s="2" customFormat="1" ht="24.2" customHeight="1">
      <c r="A374" s="34"/>
      <c r="B374" s="35"/>
      <c r="C374" s="193" t="s">
        <v>750</v>
      </c>
      <c r="D374" s="193" t="s">
        <v>190</v>
      </c>
      <c r="E374" s="194" t="s">
        <v>751</v>
      </c>
      <c r="F374" s="195" t="s">
        <v>752</v>
      </c>
      <c r="G374" s="196" t="s">
        <v>193</v>
      </c>
      <c r="H374" s="197">
        <v>61.088000000000001</v>
      </c>
      <c r="I374" s="198"/>
      <c r="J374" s="199">
        <f>ROUND(I374*H374,2)</f>
        <v>0</v>
      </c>
      <c r="K374" s="200"/>
      <c r="L374" s="39"/>
      <c r="M374" s="201" t="s">
        <v>1</v>
      </c>
      <c r="N374" s="202" t="s">
        <v>41</v>
      </c>
      <c r="O374" s="71"/>
      <c r="P374" s="203">
        <f>O374*H374</f>
        <v>0</v>
      </c>
      <c r="Q374" s="203">
        <v>6.4000000000000005E-4</v>
      </c>
      <c r="R374" s="203">
        <f>Q374*H374</f>
        <v>3.9096320000000004E-2</v>
      </c>
      <c r="S374" s="203">
        <v>0</v>
      </c>
      <c r="T374" s="204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205" t="s">
        <v>263</v>
      </c>
      <c r="AT374" s="205" t="s">
        <v>190</v>
      </c>
      <c r="AU374" s="205" t="s">
        <v>85</v>
      </c>
      <c r="AY374" s="17" t="s">
        <v>188</v>
      </c>
      <c r="BE374" s="206">
        <f>IF(N374="základní",J374,0)</f>
        <v>0</v>
      </c>
      <c r="BF374" s="206">
        <f>IF(N374="snížená",J374,0)</f>
        <v>0</v>
      </c>
      <c r="BG374" s="206">
        <f>IF(N374="zákl. přenesená",J374,0)</f>
        <v>0</v>
      </c>
      <c r="BH374" s="206">
        <f>IF(N374="sníž. přenesená",J374,0)</f>
        <v>0</v>
      </c>
      <c r="BI374" s="206">
        <f>IF(N374="nulová",J374,0)</f>
        <v>0</v>
      </c>
      <c r="BJ374" s="17" t="s">
        <v>83</v>
      </c>
      <c r="BK374" s="206">
        <f>ROUND(I374*H374,2)</f>
        <v>0</v>
      </c>
      <c r="BL374" s="17" t="s">
        <v>263</v>
      </c>
      <c r="BM374" s="205" t="s">
        <v>753</v>
      </c>
    </row>
    <row r="375" spans="1:65" s="13" customFormat="1" ht="11.25">
      <c r="B375" s="207"/>
      <c r="C375" s="208"/>
      <c r="D375" s="209" t="s">
        <v>196</v>
      </c>
      <c r="E375" s="210" t="s">
        <v>1</v>
      </c>
      <c r="F375" s="211" t="s">
        <v>110</v>
      </c>
      <c r="G375" s="208"/>
      <c r="H375" s="212">
        <v>53.12</v>
      </c>
      <c r="I375" s="213"/>
      <c r="J375" s="208"/>
      <c r="K375" s="208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196</v>
      </c>
      <c r="AU375" s="218" t="s">
        <v>85</v>
      </c>
      <c r="AV375" s="13" t="s">
        <v>85</v>
      </c>
      <c r="AW375" s="13" t="s">
        <v>32</v>
      </c>
      <c r="AX375" s="13" t="s">
        <v>83</v>
      </c>
      <c r="AY375" s="218" t="s">
        <v>188</v>
      </c>
    </row>
    <row r="376" spans="1:65" s="13" customFormat="1" ht="11.25">
      <c r="B376" s="207"/>
      <c r="C376" s="208"/>
      <c r="D376" s="209" t="s">
        <v>196</v>
      </c>
      <c r="E376" s="208"/>
      <c r="F376" s="211" t="s">
        <v>754</v>
      </c>
      <c r="G376" s="208"/>
      <c r="H376" s="212">
        <v>61.088000000000001</v>
      </c>
      <c r="I376" s="213"/>
      <c r="J376" s="208"/>
      <c r="K376" s="208"/>
      <c r="L376" s="214"/>
      <c r="M376" s="215"/>
      <c r="N376" s="216"/>
      <c r="O376" s="216"/>
      <c r="P376" s="216"/>
      <c r="Q376" s="216"/>
      <c r="R376" s="216"/>
      <c r="S376" s="216"/>
      <c r="T376" s="217"/>
      <c r="AT376" s="218" t="s">
        <v>196</v>
      </c>
      <c r="AU376" s="218" t="s">
        <v>85</v>
      </c>
      <c r="AV376" s="13" t="s">
        <v>85</v>
      </c>
      <c r="AW376" s="13" t="s">
        <v>4</v>
      </c>
      <c r="AX376" s="13" t="s">
        <v>83</v>
      </c>
      <c r="AY376" s="218" t="s">
        <v>188</v>
      </c>
    </row>
    <row r="377" spans="1:65" s="2" customFormat="1" ht="24.2" customHeight="1">
      <c r="A377" s="34"/>
      <c r="B377" s="35"/>
      <c r="C377" s="193" t="s">
        <v>755</v>
      </c>
      <c r="D377" s="193" t="s">
        <v>190</v>
      </c>
      <c r="E377" s="194" t="s">
        <v>756</v>
      </c>
      <c r="F377" s="195" t="s">
        <v>757</v>
      </c>
      <c r="G377" s="196" t="s">
        <v>243</v>
      </c>
      <c r="H377" s="197">
        <v>106.24</v>
      </c>
      <c r="I377" s="198"/>
      <c r="J377" s="199">
        <f>ROUND(I377*H377,2)</f>
        <v>0</v>
      </c>
      <c r="K377" s="200"/>
      <c r="L377" s="39"/>
      <c r="M377" s="201" t="s">
        <v>1</v>
      </c>
      <c r="N377" s="202" t="s">
        <v>41</v>
      </c>
      <c r="O377" s="71"/>
      <c r="P377" s="203">
        <f>O377*H377</f>
        <v>0</v>
      </c>
      <c r="Q377" s="203">
        <v>1.6000000000000001E-4</v>
      </c>
      <c r="R377" s="203">
        <f>Q377*H377</f>
        <v>1.69984E-2</v>
      </c>
      <c r="S377" s="203">
        <v>0</v>
      </c>
      <c r="T377" s="204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205" t="s">
        <v>263</v>
      </c>
      <c r="AT377" s="205" t="s">
        <v>190</v>
      </c>
      <c r="AU377" s="205" t="s">
        <v>85</v>
      </c>
      <c r="AY377" s="17" t="s">
        <v>188</v>
      </c>
      <c r="BE377" s="206">
        <f>IF(N377="základní",J377,0)</f>
        <v>0</v>
      </c>
      <c r="BF377" s="206">
        <f>IF(N377="snížená",J377,0)</f>
        <v>0</v>
      </c>
      <c r="BG377" s="206">
        <f>IF(N377="zákl. přenesená",J377,0)</f>
        <v>0</v>
      </c>
      <c r="BH377" s="206">
        <f>IF(N377="sníž. přenesená",J377,0)</f>
        <v>0</v>
      </c>
      <c r="BI377" s="206">
        <f>IF(N377="nulová",J377,0)</f>
        <v>0</v>
      </c>
      <c r="BJ377" s="17" t="s">
        <v>83</v>
      </c>
      <c r="BK377" s="206">
        <f>ROUND(I377*H377,2)</f>
        <v>0</v>
      </c>
      <c r="BL377" s="17" t="s">
        <v>263</v>
      </c>
      <c r="BM377" s="205" t="s">
        <v>758</v>
      </c>
    </row>
    <row r="378" spans="1:65" s="13" customFormat="1" ht="11.25">
      <c r="B378" s="207"/>
      <c r="C378" s="208"/>
      <c r="D378" s="209" t="s">
        <v>196</v>
      </c>
      <c r="E378" s="208"/>
      <c r="F378" s="211" t="s">
        <v>759</v>
      </c>
      <c r="G378" s="208"/>
      <c r="H378" s="212">
        <v>106.24</v>
      </c>
      <c r="I378" s="213"/>
      <c r="J378" s="208"/>
      <c r="K378" s="208"/>
      <c r="L378" s="214"/>
      <c r="M378" s="215"/>
      <c r="N378" s="216"/>
      <c r="O378" s="216"/>
      <c r="P378" s="216"/>
      <c r="Q378" s="216"/>
      <c r="R378" s="216"/>
      <c r="S378" s="216"/>
      <c r="T378" s="217"/>
      <c r="AT378" s="218" t="s">
        <v>196</v>
      </c>
      <c r="AU378" s="218" t="s">
        <v>85</v>
      </c>
      <c r="AV378" s="13" t="s">
        <v>85</v>
      </c>
      <c r="AW378" s="13" t="s">
        <v>4</v>
      </c>
      <c r="AX378" s="13" t="s">
        <v>83</v>
      </c>
      <c r="AY378" s="218" t="s">
        <v>188</v>
      </c>
    </row>
    <row r="379" spans="1:65" s="2" customFormat="1" ht="24.2" customHeight="1">
      <c r="A379" s="34"/>
      <c r="B379" s="35"/>
      <c r="C379" s="193" t="s">
        <v>760</v>
      </c>
      <c r="D379" s="193" t="s">
        <v>190</v>
      </c>
      <c r="E379" s="194" t="s">
        <v>761</v>
      </c>
      <c r="F379" s="195" t="s">
        <v>762</v>
      </c>
      <c r="G379" s="196" t="s">
        <v>358</v>
      </c>
      <c r="H379" s="197">
        <v>1.659</v>
      </c>
      <c r="I379" s="198"/>
      <c r="J379" s="199">
        <f>ROUND(I379*H379,2)</f>
        <v>0</v>
      </c>
      <c r="K379" s="200"/>
      <c r="L379" s="39"/>
      <c r="M379" s="201" t="s">
        <v>1</v>
      </c>
      <c r="N379" s="202" t="s">
        <v>41</v>
      </c>
      <c r="O379" s="71"/>
      <c r="P379" s="203">
        <f>O379*H379</f>
        <v>0</v>
      </c>
      <c r="Q379" s="203">
        <v>0</v>
      </c>
      <c r="R379" s="203">
        <f>Q379*H379</f>
        <v>0</v>
      </c>
      <c r="S379" s="203">
        <v>0</v>
      </c>
      <c r="T379" s="204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05" t="s">
        <v>263</v>
      </c>
      <c r="AT379" s="205" t="s">
        <v>190</v>
      </c>
      <c r="AU379" s="205" t="s">
        <v>85</v>
      </c>
      <c r="AY379" s="17" t="s">
        <v>188</v>
      </c>
      <c r="BE379" s="206">
        <f>IF(N379="základní",J379,0)</f>
        <v>0</v>
      </c>
      <c r="BF379" s="206">
        <f>IF(N379="snížená",J379,0)</f>
        <v>0</v>
      </c>
      <c r="BG379" s="206">
        <f>IF(N379="zákl. přenesená",J379,0)</f>
        <v>0</v>
      </c>
      <c r="BH379" s="206">
        <f>IF(N379="sníž. přenesená",J379,0)</f>
        <v>0</v>
      </c>
      <c r="BI379" s="206">
        <f>IF(N379="nulová",J379,0)</f>
        <v>0</v>
      </c>
      <c r="BJ379" s="17" t="s">
        <v>83</v>
      </c>
      <c r="BK379" s="206">
        <f>ROUND(I379*H379,2)</f>
        <v>0</v>
      </c>
      <c r="BL379" s="17" t="s">
        <v>263</v>
      </c>
      <c r="BM379" s="205" t="s">
        <v>763</v>
      </c>
    </row>
    <row r="380" spans="1:65" s="12" customFormat="1" ht="22.9" customHeight="1">
      <c r="B380" s="177"/>
      <c r="C380" s="178"/>
      <c r="D380" s="179" t="s">
        <v>75</v>
      </c>
      <c r="E380" s="191" t="s">
        <v>764</v>
      </c>
      <c r="F380" s="191" t="s">
        <v>765</v>
      </c>
      <c r="G380" s="178"/>
      <c r="H380" s="178"/>
      <c r="I380" s="181"/>
      <c r="J380" s="192">
        <f>BK380</f>
        <v>0</v>
      </c>
      <c r="K380" s="178"/>
      <c r="L380" s="183"/>
      <c r="M380" s="184"/>
      <c r="N380" s="185"/>
      <c r="O380" s="185"/>
      <c r="P380" s="186">
        <f>SUM(P381:P409)</f>
        <v>0</v>
      </c>
      <c r="Q380" s="185"/>
      <c r="R380" s="186">
        <f>SUM(R381:R409)</f>
        <v>9.1341415000000001</v>
      </c>
      <c r="S380" s="185"/>
      <c r="T380" s="187">
        <f>SUM(T381:T409)</f>
        <v>1.10076</v>
      </c>
      <c r="AR380" s="188" t="s">
        <v>85</v>
      </c>
      <c r="AT380" s="189" t="s">
        <v>75</v>
      </c>
      <c r="AU380" s="189" t="s">
        <v>83</v>
      </c>
      <c r="AY380" s="188" t="s">
        <v>188</v>
      </c>
      <c r="BK380" s="190">
        <f>SUM(BK381:BK409)</f>
        <v>0</v>
      </c>
    </row>
    <row r="381" spans="1:65" s="2" customFormat="1" ht="24.2" customHeight="1">
      <c r="A381" s="34"/>
      <c r="B381" s="35"/>
      <c r="C381" s="193" t="s">
        <v>766</v>
      </c>
      <c r="D381" s="193" t="s">
        <v>190</v>
      </c>
      <c r="E381" s="194" t="s">
        <v>767</v>
      </c>
      <c r="F381" s="195" t="s">
        <v>768</v>
      </c>
      <c r="G381" s="196" t="s">
        <v>193</v>
      </c>
      <c r="H381" s="197">
        <v>547.08000000000004</v>
      </c>
      <c r="I381" s="198"/>
      <c r="J381" s="199">
        <f>ROUND(I381*H381,2)</f>
        <v>0</v>
      </c>
      <c r="K381" s="200"/>
      <c r="L381" s="39"/>
      <c r="M381" s="201" t="s">
        <v>1</v>
      </c>
      <c r="N381" s="202" t="s">
        <v>41</v>
      </c>
      <c r="O381" s="71"/>
      <c r="P381" s="203">
        <f>O381*H381</f>
        <v>0</v>
      </c>
      <c r="Q381" s="203">
        <v>0</v>
      </c>
      <c r="R381" s="203">
        <f>Q381*H381</f>
        <v>0</v>
      </c>
      <c r="S381" s="203">
        <v>2E-3</v>
      </c>
      <c r="T381" s="204">
        <f>S381*H381</f>
        <v>1.09416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05" t="s">
        <v>263</v>
      </c>
      <c r="AT381" s="205" t="s">
        <v>190</v>
      </c>
      <c r="AU381" s="205" t="s">
        <v>85</v>
      </c>
      <c r="AY381" s="17" t="s">
        <v>188</v>
      </c>
      <c r="BE381" s="206">
        <f>IF(N381="základní",J381,0)</f>
        <v>0</v>
      </c>
      <c r="BF381" s="206">
        <f>IF(N381="snížená",J381,0)</f>
        <v>0</v>
      </c>
      <c r="BG381" s="206">
        <f>IF(N381="zákl. přenesená",J381,0)</f>
        <v>0</v>
      </c>
      <c r="BH381" s="206">
        <f>IF(N381="sníž. přenesená",J381,0)</f>
        <v>0</v>
      </c>
      <c r="BI381" s="206">
        <f>IF(N381="nulová",J381,0)</f>
        <v>0</v>
      </c>
      <c r="BJ381" s="17" t="s">
        <v>83</v>
      </c>
      <c r="BK381" s="206">
        <f>ROUND(I381*H381,2)</f>
        <v>0</v>
      </c>
      <c r="BL381" s="17" t="s">
        <v>263</v>
      </c>
      <c r="BM381" s="205" t="s">
        <v>769</v>
      </c>
    </row>
    <row r="382" spans="1:65" s="13" customFormat="1" ht="11.25">
      <c r="B382" s="207"/>
      <c r="C382" s="208"/>
      <c r="D382" s="209" t="s">
        <v>196</v>
      </c>
      <c r="E382" s="210" t="s">
        <v>140</v>
      </c>
      <c r="F382" s="211" t="s">
        <v>770</v>
      </c>
      <c r="G382" s="208"/>
      <c r="H382" s="212">
        <v>60.63</v>
      </c>
      <c r="I382" s="213"/>
      <c r="J382" s="208"/>
      <c r="K382" s="208"/>
      <c r="L382" s="214"/>
      <c r="M382" s="215"/>
      <c r="N382" s="216"/>
      <c r="O382" s="216"/>
      <c r="P382" s="216"/>
      <c r="Q382" s="216"/>
      <c r="R382" s="216"/>
      <c r="S382" s="216"/>
      <c r="T382" s="217"/>
      <c r="AT382" s="218" t="s">
        <v>196</v>
      </c>
      <c r="AU382" s="218" t="s">
        <v>85</v>
      </c>
      <c r="AV382" s="13" t="s">
        <v>85</v>
      </c>
      <c r="AW382" s="13" t="s">
        <v>32</v>
      </c>
      <c r="AX382" s="13" t="s">
        <v>76</v>
      </c>
      <c r="AY382" s="218" t="s">
        <v>188</v>
      </c>
    </row>
    <row r="383" spans="1:65" s="13" customFormat="1" ht="11.25">
      <c r="B383" s="207"/>
      <c r="C383" s="208"/>
      <c r="D383" s="209" t="s">
        <v>196</v>
      </c>
      <c r="E383" s="210" t="s">
        <v>143</v>
      </c>
      <c r="F383" s="211" t="s">
        <v>771</v>
      </c>
      <c r="G383" s="208"/>
      <c r="H383" s="212">
        <v>486.45</v>
      </c>
      <c r="I383" s="213"/>
      <c r="J383" s="208"/>
      <c r="K383" s="208"/>
      <c r="L383" s="214"/>
      <c r="M383" s="215"/>
      <c r="N383" s="216"/>
      <c r="O383" s="216"/>
      <c r="P383" s="216"/>
      <c r="Q383" s="216"/>
      <c r="R383" s="216"/>
      <c r="S383" s="216"/>
      <c r="T383" s="217"/>
      <c r="AT383" s="218" t="s">
        <v>196</v>
      </c>
      <c r="AU383" s="218" t="s">
        <v>85</v>
      </c>
      <c r="AV383" s="13" t="s">
        <v>85</v>
      </c>
      <c r="AW383" s="13" t="s">
        <v>32</v>
      </c>
      <c r="AX383" s="13" t="s">
        <v>76</v>
      </c>
      <c r="AY383" s="218" t="s">
        <v>188</v>
      </c>
    </row>
    <row r="384" spans="1:65" s="14" customFormat="1" ht="11.25">
      <c r="B384" s="219"/>
      <c r="C384" s="220"/>
      <c r="D384" s="209" t="s">
        <v>196</v>
      </c>
      <c r="E384" s="221" t="s">
        <v>1</v>
      </c>
      <c r="F384" s="222" t="s">
        <v>200</v>
      </c>
      <c r="G384" s="220"/>
      <c r="H384" s="223">
        <v>547.08000000000004</v>
      </c>
      <c r="I384" s="224"/>
      <c r="J384" s="220"/>
      <c r="K384" s="220"/>
      <c r="L384" s="225"/>
      <c r="M384" s="226"/>
      <c r="N384" s="227"/>
      <c r="O384" s="227"/>
      <c r="P384" s="227"/>
      <c r="Q384" s="227"/>
      <c r="R384" s="227"/>
      <c r="S384" s="227"/>
      <c r="T384" s="228"/>
      <c r="AT384" s="229" t="s">
        <v>196</v>
      </c>
      <c r="AU384" s="229" t="s">
        <v>85</v>
      </c>
      <c r="AV384" s="14" t="s">
        <v>194</v>
      </c>
      <c r="AW384" s="14" t="s">
        <v>32</v>
      </c>
      <c r="AX384" s="14" t="s">
        <v>83</v>
      </c>
      <c r="AY384" s="229" t="s">
        <v>188</v>
      </c>
    </row>
    <row r="385" spans="1:65" s="2" customFormat="1" ht="24.2" customHeight="1">
      <c r="A385" s="34"/>
      <c r="B385" s="35"/>
      <c r="C385" s="193" t="s">
        <v>772</v>
      </c>
      <c r="D385" s="193" t="s">
        <v>190</v>
      </c>
      <c r="E385" s="194" t="s">
        <v>773</v>
      </c>
      <c r="F385" s="195" t="s">
        <v>774</v>
      </c>
      <c r="G385" s="196" t="s">
        <v>203</v>
      </c>
      <c r="H385" s="197">
        <v>22</v>
      </c>
      <c r="I385" s="198"/>
      <c r="J385" s="199">
        <f>ROUND(I385*H385,2)</f>
        <v>0</v>
      </c>
      <c r="K385" s="200"/>
      <c r="L385" s="39"/>
      <c r="M385" s="201" t="s">
        <v>1</v>
      </c>
      <c r="N385" s="202" t="s">
        <v>41</v>
      </c>
      <c r="O385" s="71"/>
      <c r="P385" s="203">
        <f>O385*H385</f>
        <v>0</v>
      </c>
      <c r="Q385" s="203">
        <v>0</v>
      </c>
      <c r="R385" s="203">
        <f>Q385*H385</f>
        <v>0</v>
      </c>
      <c r="S385" s="203">
        <v>2.9999999999999997E-4</v>
      </c>
      <c r="T385" s="204">
        <f>S385*H385</f>
        <v>6.5999999999999991E-3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205" t="s">
        <v>263</v>
      </c>
      <c r="AT385" s="205" t="s">
        <v>190</v>
      </c>
      <c r="AU385" s="205" t="s">
        <v>85</v>
      </c>
      <c r="AY385" s="17" t="s">
        <v>188</v>
      </c>
      <c r="BE385" s="206">
        <f>IF(N385="základní",J385,0)</f>
        <v>0</v>
      </c>
      <c r="BF385" s="206">
        <f>IF(N385="snížená",J385,0)</f>
        <v>0</v>
      </c>
      <c r="BG385" s="206">
        <f>IF(N385="zákl. přenesená",J385,0)</f>
        <v>0</v>
      </c>
      <c r="BH385" s="206">
        <f>IF(N385="sníž. přenesená",J385,0)</f>
        <v>0</v>
      </c>
      <c r="BI385" s="206">
        <f>IF(N385="nulová",J385,0)</f>
        <v>0</v>
      </c>
      <c r="BJ385" s="17" t="s">
        <v>83</v>
      </c>
      <c r="BK385" s="206">
        <f>ROUND(I385*H385,2)</f>
        <v>0</v>
      </c>
      <c r="BL385" s="17" t="s">
        <v>263</v>
      </c>
      <c r="BM385" s="205" t="s">
        <v>775</v>
      </c>
    </row>
    <row r="386" spans="1:65" s="13" customFormat="1" ht="11.25">
      <c r="B386" s="207"/>
      <c r="C386" s="208"/>
      <c r="D386" s="209" t="s">
        <v>196</v>
      </c>
      <c r="E386" s="210" t="s">
        <v>1</v>
      </c>
      <c r="F386" s="211" t="s">
        <v>776</v>
      </c>
      <c r="G386" s="208"/>
      <c r="H386" s="212">
        <v>22</v>
      </c>
      <c r="I386" s="213"/>
      <c r="J386" s="208"/>
      <c r="K386" s="208"/>
      <c r="L386" s="214"/>
      <c r="M386" s="215"/>
      <c r="N386" s="216"/>
      <c r="O386" s="216"/>
      <c r="P386" s="216"/>
      <c r="Q386" s="216"/>
      <c r="R386" s="216"/>
      <c r="S386" s="216"/>
      <c r="T386" s="217"/>
      <c r="AT386" s="218" t="s">
        <v>196</v>
      </c>
      <c r="AU386" s="218" t="s">
        <v>85</v>
      </c>
      <c r="AV386" s="13" t="s">
        <v>85</v>
      </c>
      <c r="AW386" s="13" t="s">
        <v>32</v>
      </c>
      <c r="AX386" s="13" t="s">
        <v>83</v>
      </c>
      <c r="AY386" s="218" t="s">
        <v>188</v>
      </c>
    </row>
    <row r="387" spans="1:65" s="2" customFormat="1" ht="24.2" customHeight="1">
      <c r="A387" s="34"/>
      <c r="B387" s="35"/>
      <c r="C387" s="193" t="s">
        <v>777</v>
      </c>
      <c r="D387" s="193" t="s">
        <v>190</v>
      </c>
      <c r="E387" s="194" t="s">
        <v>778</v>
      </c>
      <c r="F387" s="195" t="s">
        <v>779</v>
      </c>
      <c r="G387" s="196" t="s">
        <v>203</v>
      </c>
      <c r="H387" s="197">
        <v>2750</v>
      </c>
      <c r="I387" s="198"/>
      <c r="J387" s="199">
        <f>ROUND(I387*H387,2)</f>
        <v>0</v>
      </c>
      <c r="K387" s="200"/>
      <c r="L387" s="39"/>
      <c r="M387" s="201" t="s">
        <v>1</v>
      </c>
      <c r="N387" s="202" t="s">
        <v>41</v>
      </c>
      <c r="O387" s="71"/>
      <c r="P387" s="203">
        <f>O387*H387</f>
        <v>0</v>
      </c>
      <c r="Q387" s="203">
        <v>4.4999999999999999E-4</v>
      </c>
      <c r="R387" s="203">
        <f>Q387*H387</f>
        <v>1.2375</v>
      </c>
      <c r="S387" s="203">
        <v>0</v>
      </c>
      <c r="T387" s="204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5" t="s">
        <v>263</v>
      </c>
      <c r="AT387" s="205" t="s">
        <v>190</v>
      </c>
      <c r="AU387" s="205" t="s">
        <v>85</v>
      </c>
      <c r="AY387" s="17" t="s">
        <v>188</v>
      </c>
      <c r="BE387" s="206">
        <f>IF(N387="základní",J387,0)</f>
        <v>0</v>
      </c>
      <c r="BF387" s="206">
        <f>IF(N387="snížená",J387,0)</f>
        <v>0</v>
      </c>
      <c r="BG387" s="206">
        <f>IF(N387="zákl. přenesená",J387,0)</f>
        <v>0</v>
      </c>
      <c r="BH387" s="206">
        <f>IF(N387="sníž. přenesená",J387,0)</f>
        <v>0</v>
      </c>
      <c r="BI387" s="206">
        <f>IF(N387="nulová",J387,0)</f>
        <v>0</v>
      </c>
      <c r="BJ387" s="17" t="s">
        <v>83</v>
      </c>
      <c r="BK387" s="206">
        <f>ROUND(I387*H387,2)</f>
        <v>0</v>
      </c>
      <c r="BL387" s="17" t="s">
        <v>263</v>
      </c>
      <c r="BM387" s="205" t="s">
        <v>780</v>
      </c>
    </row>
    <row r="388" spans="1:65" s="13" customFormat="1" ht="11.25">
      <c r="B388" s="207"/>
      <c r="C388" s="208"/>
      <c r="D388" s="209" t="s">
        <v>196</v>
      </c>
      <c r="E388" s="208"/>
      <c r="F388" s="211" t="s">
        <v>781</v>
      </c>
      <c r="G388" s="208"/>
      <c r="H388" s="212">
        <v>2750</v>
      </c>
      <c r="I388" s="213"/>
      <c r="J388" s="208"/>
      <c r="K388" s="208"/>
      <c r="L388" s="214"/>
      <c r="M388" s="215"/>
      <c r="N388" s="216"/>
      <c r="O388" s="216"/>
      <c r="P388" s="216"/>
      <c r="Q388" s="216"/>
      <c r="R388" s="216"/>
      <c r="S388" s="216"/>
      <c r="T388" s="217"/>
      <c r="AT388" s="218" t="s">
        <v>196</v>
      </c>
      <c r="AU388" s="218" t="s">
        <v>85</v>
      </c>
      <c r="AV388" s="13" t="s">
        <v>85</v>
      </c>
      <c r="AW388" s="13" t="s">
        <v>4</v>
      </c>
      <c r="AX388" s="13" t="s">
        <v>83</v>
      </c>
      <c r="AY388" s="218" t="s">
        <v>188</v>
      </c>
    </row>
    <row r="389" spans="1:65" s="2" customFormat="1" ht="24.2" customHeight="1">
      <c r="A389" s="34"/>
      <c r="B389" s="35"/>
      <c r="C389" s="193" t="s">
        <v>782</v>
      </c>
      <c r="D389" s="193" t="s">
        <v>190</v>
      </c>
      <c r="E389" s="194" t="s">
        <v>783</v>
      </c>
      <c r="F389" s="195" t="s">
        <v>784</v>
      </c>
      <c r="G389" s="196" t="s">
        <v>193</v>
      </c>
      <c r="H389" s="197">
        <v>605.822</v>
      </c>
      <c r="I389" s="198"/>
      <c r="J389" s="199">
        <f>ROUND(I389*H389,2)</f>
        <v>0</v>
      </c>
      <c r="K389" s="200"/>
      <c r="L389" s="39"/>
      <c r="M389" s="201" t="s">
        <v>1</v>
      </c>
      <c r="N389" s="202" t="s">
        <v>41</v>
      </c>
      <c r="O389" s="71"/>
      <c r="P389" s="203">
        <f>O389*H389</f>
        <v>0</v>
      </c>
      <c r="Q389" s="203">
        <v>0</v>
      </c>
      <c r="R389" s="203">
        <f>Q389*H389</f>
        <v>0</v>
      </c>
      <c r="S389" s="203">
        <v>0</v>
      </c>
      <c r="T389" s="204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205" t="s">
        <v>263</v>
      </c>
      <c r="AT389" s="205" t="s">
        <v>190</v>
      </c>
      <c r="AU389" s="205" t="s">
        <v>85</v>
      </c>
      <c r="AY389" s="17" t="s">
        <v>188</v>
      </c>
      <c r="BE389" s="206">
        <f>IF(N389="základní",J389,0)</f>
        <v>0</v>
      </c>
      <c r="BF389" s="206">
        <f>IF(N389="snížená",J389,0)</f>
        <v>0</v>
      </c>
      <c r="BG389" s="206">
        <f>IF(N389="zákl. přenesená",J389,0)</f>
        <v>0</v>
      </c>
      <c r="BH389" s="206">
        <f>IF(N389="sníž. přenesená",J389,0)</f>
        <v>0</v>
      </c>
      <c r="BI389" s="206">
        <f>IF(N389="nulová",J389,0)</f>
        <v>0</v>
      </c>
      <c r="BJ389" s="17" t="s">
        <v>83</v>
      </c>
      <c r="BK389" s="206">
        <f>ROUND(I389*H389,2)</f>
        <v>0</v>
      </c>
      <c r="BL389" s="17" t="s">
        <v>263</v>
      </c>
      <c r="BM389" s="205" t="s">
        <v>785</v>
      </c>
    </row>
    <row r="390" spans="1:65" s="13" customFormat="1" ht="11.25">
      <c r="B390" s="207"/>
      <c r="C390" s="208"/>
      <c r="D390" s="209" t="s">
        <v>196</v>
      </c>
      <c r="E390" s="210" t="s">
        <v>1</v>
      </c>
      <c r="F390" s="211" t="s">
        <v>786</v>
      </c>
      <c r="G390" s="208"/>
      <c r="H390" s="212">
        <v>605.822</v>
      </c>
      <c r="I390" s="213"/>
      <c r="J390" s="208"/>
      <c r="K390" s="208"/>
      <c r="L390" s="214"/>
      <c r="M390" s="215"/>
      <c r="N390" s="216"/>
      <c r="O390" s="216"/>
      <c r="P390" s="216"/>
      <c r="Q390" s="216"/>
      <c r="R390" s="216"/>
      <c r="S390" s="216"/>
      <c r="T390" s="217"/>
      <c r="AT390" s="218" t="s">
        <v>196</v>
      </c>
      <c r="AU390" s="218" t="s">
        <v>85</v>
      </c>
      <c r="AV390" s="13" t="s">
        <v>85</v>
      </c>
      <c r="AW390" s="13" t="s">
        <v>32</v>
      </c>
      <c r="AX390" s="13" t="s">
        <v>83</v>
      </c>
      <c r="AY390" s="218" t="s">
        <v>188</v>
      </c>
    </row>
    <row r="391" spans="1:65" s="2" customFormat="1" ht="49.15" customHeight="1">
      <c r="A391" s="34"/>
      <c r="B391" s="35"/>
      <c r="C391" s="240" t="s">
        <v>787</v>
      </c>
      <c r="D391" s="240" t="s">
        <v>406</v>
      </c>
      <c r="E391" s="241" t="s">
        <v>788</v>
      </c>
      <c r="F391" s="242" t="s">
        <v>789</v>
      </c>
      <c r="G391" s="243" t="s">
        <v>193</v>
      </c>
      <c r="H391" s="244">
        <v>706.08600000000001</v>
      </c>
      <c r="I391" s="245"/>
      <c r="J391" s="246">
        <f>ROUND(I391*H391,2)</f>
        <v>0</v>
      </c>
      <c r="K391" s="247"/>
      <c r="L391" s="248"/>
      <c r="M391" s="249" t="s">
        <v>1</v>
      </c>
      <c r="N391" s="250" t="s">
        <v>41</v>
      </c>
      <c r="O391" s="71"/>
      <c r="P391" s="203">
        <f>O391*H391</f>
        <v>0</v>
      </c>
      <c r="Q391" s="203">
        <v>4.0000000000000001E-3</v>
      </c>
      <c r="R391" s="203">
        <f>Q391*H391</f>
        <v>2.824344</v>
      </c>
      <c r="S391" s="203">
        <v>0</v>
      </c>
      <c r="T391" s="204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205" t="s">
        <v>331</v>
      </c>
      <c r="AT391" s="205" t="s">
        <v>406</v>
      </c>
      <c r="AU391" s="205" t="s">
        <v>85</v>
      </c>
      <c r="AY391" s="17" t="s">
        <v>188</v>
      </c>
      <c r="BE391" s="206">
        <f>IF(N391="základní",J391,0)</f>
        <v>0</v>
      </c>
      <c r="BF391" s="206">
        <f>IF(N391="snížená",J391,0)</f>
        <v>0</v>
      </c>
      <c r="BG391" s="206">
        <f>IF(N391="zákl. přenesená",J391,0)</f>
        <v>0</v>
      </c>
      <c r="BH391" s="206">
        <f>IF(N391="sníž. přenesená",J391,0)</f>
        <v>0</v>
      </c>
      <c r="BI391" s="206">
        <f>IF(N391="nulová",J391,0)</f>
        <v>0</v>
      </c>
      <c r="BJ391" s="17" t="s">
        <v>83</v>
      </c>
      <c r="BK391" s="206">
        <f>ROUND(I391*H391,2)</f>
        <v>0</v>
      </c>
      <c r="BL391" s="17" t="s">
        <v>263</v>
      </c>
      <c r="BM391" s="205" t="s">
        <v>790</v>
      </c>
    </row>
    <row r="392" spans="1:65" s="13" customFormat="1" ht="11.25">
      <c r="B392" s="207"/>
      <c r="C392" s="208"/>
      <c r="D392" s="209" t="s">
        <v>196</v>
      </c>
      <c r="E392" s="208"/>
      <c r="F392" s="211" t="s">
        <v>791</v>
      </c>
      <c r="G392" s="208"/>
      <c r="H392" s="212">
        <v>706.08600000000001</v>
      </c>
      <c r="I392" s="213"/>
      <c r="J392" s="208"/>
      <c r="K392" s="208"/>
      <c r="L392" s="214"/>
      <c r="M392" s="215"/>
      <c r="N392" s="216"/>
      <c r="O392" s="216"/>
      <c r="P392" s="216"/>
      <c r="Q392" s="216"/>
      <c r="R392" s="216"/>
      <c r="S392" s="216"/>
      <c r="T392" s="217"/>
      <c r="AT392" s="218" t="s">
        <v>196</v>
      </c>
      <c r="AU392" s="218" t="s">
        <v>85</v>
      </c>
      <c r="AV392" s="13" t="s">
        <v>85</v>
      </c>
      <c r="AW392" s="13" t="s">
        <v>4</v>
      </c>
      <c r="AX392" s="13" t="s">
        <v>83</v>
      </c>
      <c r="AY392" s="218" t="s">
        <v>188</v>
      </c>
    </row>
    <row r="393" spans="1:65" s="2" customFormat="1" ht="24.2" customHeight="1">
      <c r="A393" s="34"/>
      <c r="B393" s="35"/>
      <c r="C393" s="193" t="s">
        <v>792</v>
      </c>
      <c r="D393" s="193" t="s">
        <v>190</v>
      </c>
      <c r="E393" s="194" t="s">
        <v>793</v>
      </c>
      <c r="F393" s="195" t="s">
        <v>794</v>
      </c>
      <c r="G393" s="196" t="s">
        <v>193</v>
      </c>
      <c r="H393" s="197">
        <v>605.822</v>
      </c>
      <c r="I393" s="198"/>
      <c r="J393" s="199">
        <f>ROUND(I393*H393,2)</f>
        <v>0</v>
      </c>
      <c r="K393" s="200"/>
      <c r="L393" s="39"/>
      <c r="M393" s="201" t="s">
        <v>1</v>
      </c>
      <c r="N393" s="202" t="s">
        <v>41</v>
      </c>
      <c r="O393" s="71"/>
      <c r="P393" s="203">
        <f>O393*H393</f>
        <v>0</v>
      </c>
      <c r="Q393" s="203">
        <v>8.8000000000000003E-4</v>
      </c>
      <c r="R393" s="203">
        <f>Q393*H393</f>
        <v>0.53312336000000005</v>
      </c>
      <c r="S393" s="203">
        <v>0</v>
      </c>
      <c r="T393" s="204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05" t="s">
        <v>263</v>
      </c>
      <c r="AT393" s="205" t="s">
        <v>190</v>
      </c>
      <c r="AU393" s="205" t="s">
        <v>85</v>
      </c>
      <c r="AY393" s="17" t="s">
        <v>188</v>
      </c>
      <c r="BE393" s="206">
        <f>IF(N393="základní",J393,0)</f>
        <v>0</v>
      </c>
      <c r="BF393" s="206">
        <f>IF(N393="snížená",J393,0)</f>
        <v>0</v>
      </c>
      <c r="BG393" s="206">
        <f>IF(N393="zákl. přenesená",J393,0)</f>
        <v>0</v>
      </c>
      <c r="BH393" s="206">
        <f>IF(N393="sníž. přenesená",J393,0)</f>
        <v>0</v>
      </c>
      <c r="BI393" s="206">
        <f>IF(N393="nulová",J393,0)</f>
        <v>0</v>
      </c>
      <c r="BJ393" s="17" t="s">
        <v>83</v>
      </c>
      <c r="BK393" s="206">
        <f>ROUND(I393*H393,2)</f>
        <v>0</v>
      </c>
      <c r="BL393" s="17" t="s">
        <v>263</v>
      </c>
      <c r="BM393" s="205" t="s">
        <v>795</v>
      </c>
    </row>
    <row r="394" spans="1:65" s="2" customFormat="1" ht="37.9" customHeight="1">
      <c r="A394" s="34"/>
      <c r="B394" s="35"/>
      <c r="C394" s="240" t="s">
        <v>796</v>
      </c>
      <c r="D394" s="240" t="s">
        <v>406</v>
      </c>
      <c r="E394" s="241" t="s">
        <v>797</v>
      </c>
      <c r="F394" s="242" t="s">
        <v>798</v>
      </c>
      <c r="G394" s="243" t="s">
        <v>193</v>
      </c>
      <c r="H394" s="244">
        <v>706.08600000000001</v>
      </c>
      <c r="I394" s="245"/>
      <c r="J394" s="246">
        <f>ROUND(I394*H394,2)</f>
        <v>0</v>
      </c>
      <c r="K394" s="247"/>
      <c r="L394" s="248"/>
      <c r="M394" s="249" t="s">
        <v>1</v>
      </c>
      <c r="N394" s="250" t="s">
        <v>41</v>
      </c>
      <c r="O394" s="71"/>
      <c r="P394" s="203">
        <f>O394*H394</f>
        <v>0</v>
      </c>
      <c r="Q394" s="203">
        <v>5.5300000000000002E-3</v>
      </c>
      <c r="R394" s="203">
        <f>Q394*H394</f>
        <v>3.90465558</v>
      </c>
      <c r="S394" s="203">
        <v>0</v>
      </c>
      <c r="T394" s="204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205" t="s">
        <v>331</v>
      </c>
      <c r="AT394" s="205" t="s">
        <v>406</v>
      </c>
      <c r="AU394" s="205" t="s">
        <v>85</v>
      </c>
      <c r="AY394" s="17" t="s">
        <v>188</v>
      </c>
      <c r="BE394" s="206">
        <f>IF(N394="základní",J394,0)</f>
        <v>0</v>
      </c>
      <c r="BF394" s="206">
        <f>IF(N394="snížená",J394,0)</f>
        <v>0</v>
      </c>
      <c r="BG394" s="206">
        <f>IF(N394="zákl. přenesená",J394,0)</f>
        <v>0</v>
      </c>
      <c r="BH394" s="206">
        <f>IF(N394="sníž. přenesená",J394,0)</f>
        <v>0</v>
      </c>
      <c r="BI394" s="206">
        <f>IF(N394="nulová",J394,0)</f>
        <v>0</v>
      </c>
      <c r="BJ394" s="17" t="s">
        <v>83</v>
      </c>
      <c r="BK394" s="206">
        <f>ROUND(I394*H394,2)</f>
        <v>0</v>
      </c>
      <c r="BL394" s="17" t="s">
        <v>263</v>
      </c>
      <c r="BM394" s="205" t="s">
        <v>799</v>
      </c>
    </row>
    <row r="395" spans="1:65" s="13" customFormat="1" ht="11.25">
      <c r="B395" s="207"/>
      <c r="C395" s="208"/>
      <c r="D395" s="209" t="s">
        <v>196</v>
      </c>
      <c r="E395" s="208"/>
      <c r="F395" s="211" t="s">
        <v>791</v>
      </c>
      <c r="G395" s="208"/>
      <c r="H395" s="212">
        <v>706.08600000000001</v>
      </c>
      <c r="I395" s="213"/>
      <c r="J395" s="208"/>
      <c r="K395" s="208"/>
      <c r="L395" s="214"/>
      <c r="M395" s="215"/>
      <c r="N395" s="216"/>
      <c r="O395" s="216"/>
      <c r="P395" s="216"/>
      <c r="Q395" s="216"/>
      <c r="R395" s="216"/>
      <c r="S395" s="216"/>
      <c r="T395" s="217"/>
      <c r="AT395" s="218" t="s">
        <v>196</v>
      </c>
      <c r="AU395" s="218" t="s">
        <v>85</v>
      </c>
      <c r="AV395" s="13" t="s">
        <v>85</v>
      </c>
      <c r="AW395" s="13" t="s">
        <v>4</v>
      </c>
      <c r="AX395" s="13" t="s">
        <v>83</v>
      </c>
      <c r="AY395" s="218" t="s">
        <v>188</v>
      </c>
    </row>
    <row r="396" spans="1:65" s="2" customFormat="1" ht="24.2" customHeight="1">
      <c r="A396" s="34"/>
      <c r="B396" s="35"/>
      <c r="C396" s="193" t="s">
        <v>800</v>
      </c>
      <c r="D396" s="193" t="s">
        <v>190</v>
      </c>
      <c r="E396" s="194" t="s">
        <v>801</v>
      </c>
      <c r="F396" s="195" t="s">
        <v>802</v>
      </c>
      <c r="G396" s="196" t="s">
        <v>203</v>
      </c>
      <c r="H396" s="197">
        <v>2750</v>
      </c>
      <c r="I396" s="198"/>
      <c r="J396" s="199">
        <f>ROUND(I396*H396,2)</f>
        <v>0</v>
      </c>
      <c r="K396" s="200"/>
      <c r="L396" s="39"/>
      <c r="M396" s="201" t="s">
        <v>1</v>
      </c>
      <c r="N396" s="202" t="s">
        <v>41</v>
      </c>
      <c r="O396" s="71"/>
      <c r="P396" s="203">
        <f>O396*H396</f>
        <v>0</v>
      </c>
      <c r="Q396" s="203">
        <v>0</v>
      </c>
      <c r="R396" s="203">
        <f>Q396*H396</f>
        <v>0</v>
      </c>
      <c r="S396" s="203">
        <v>0</v>
      </c>
      <c r="T396" s="204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205" t="s">
        <v>263</v>
      </c>
      <c r="AT396" s="205" t="s">
        <v>190</v>
      </c>
      <c r="AU396" s="205" t="s">
        <v>85</v>
      </c>
      <c r="AY396" s="17" t="s">
        <v>188</v>
      </c>
      <c r="BE396" s="206">
        <f>IF(N396="základní",J396,0)</f>
        <v>0</v>
      </c>
      <c r="BF396" s="206">
        <f>IF(N396="snížená",J396,0)</f>
        <v>0</v>
      </c>
      <c r="BG396" s="206">
        <f>IF(N396="zákl. přenesená",J396,0)</f>
        <v>0</v>
      </c>
      <c r="BH396" s="206">
        <f>IF(N396="sníž. přenesená",J396,0)</f>
        <v>0</v>
      </c>
      <c r="BI396" s="206">
        <f>IF(N396="nulová",J396,0)</f>
        <v>0</v>
      </c>
      <c r="BJ396" s="17" t="s">
        <v>83</v>
      </c>
      <c r="BK396" s="206">
        <f>ROUND(I396*H396,2)</f>
        <v>0</v>
      </c>
      <c r="BL396" s="17" t="s">
        <v>263</v>
      </c>
      <c r="BM396" s="205" t="s">
        <v>803</v>
      </c>
    </row>
    <row r="397" spans="1:65" s="13" customFormat="1" ht="11.25">
      <c r="B397" s="207"/>
      <c r="C397" s="208"/>
      <c r="D397" s="209" t="s">
        <v>196</v>
      </c>
      <c r="E397" s="210" t="s">
        <v>1</v>
      </c>
      <c r="F397" s="211" t="s">
        <v>804</v>
      </c>
      <c r="G397" s="208"/>
      <c r="H397" s="212">
        <v>2750</v>
      </c>
      <c r="I397" s="213"/>
      <c r="J397" s="208"/>
      <c r="K397" s="208"/>
      <c r="L397" s="214"/>
      <c r="M397" s="215"/>
      <c r="N397" s="216"/>
      <c r="O397" s="216"/>
      <c r="P397" s="216"/>
      <c r="Q397" s="216"/>
      <c r="R397" s="216"/>
      <c r="S397" s="216"/>
      <c r="T397" s="217"/>
      <c r="AT397" s="218" t="s">
        <v>196</v>
      </c>
      <c r="AU397" s="218" t="s">
        <v>85</v>
      </c>
      <c r="AV397" s="13" t="s">
        <v>85</v>
      </c>
      <c r="AW397" s="13" t="s">
        <v>32</v>
      </c>
      <c r="AX397" s="13" t="s">
        <v>83</v>
      </c>
      <c r="AY397" s="218" t="s">
        <v>188</v>
      </c>
    </row>
    <row r="398" spans="1:65" s="2" customFormat="1" ht="24.2" customHeight="1">
      <c r="A398" s="34"/>
      <c r="B398" s="35"/>
      <c r="C398" s="240" t="s">
        <v>805</v>
      </c>
      <c r="D398" s="240" t="s">
        <v>406</v>
      </c>
      <c r="E398" s="241" t="s">
        <v>806</v>
      </c>
      <c r="F398" s="242" t="s">
        <v>807</v>
      </c>
      <c r="G398" s="243" t="s">
        <v>203</v>
      </c>
      <c r="H398" s="244">
        <v>2750</v>
      </c>
      <c r="I398" s="245"/>
      <c r="J398" s="246">
        <f>ROUND(I398*H398,2)</f>
        <v>0</v>
      </c>
      <c r="K398" s="247"/>
      <c r="L398" s="248"/>
      <c r="M398" s="249" t="s">
        <v>1</v>
      </c>
      <c r="N398" s="250" t="s">
        <v>41</v>
      </c>
      <c r="O398" s="71"/>
      <c r="P398" s="203">
        <f>O398*H398</f>
        <v>0</v>
      </c>
      <c r="Q398" s="203">
        <v>2.0000000000000002E-5</v>
      </c>
      <c r="R398" s="203">
        <f>Q398*H398</f>
        <v>5.5000000000000007E-2</v>
      </c>
      <c r="S398" s="203">
        <v>0</v>
      </c>
      <c r="T398" s="204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205" t="s">
        <v>331</v>
      </c>
      <c r="AT398" s="205" t="s">
        <v>406</v>
      </c>
      <c r="AU398" s="205" t="s">
        <v>85</v>
      </c>
      <c r="AY398" s="17" t="s">
        <v>188</v>
      </c>
      <c r="BE398" s="206">
        <f>IF(N398="základní",J398,0)</f>
        <v>0</v>
      </c>
      <c r="BF398" s="206">
        <f>IF(N398="snížená",J398,0)</f>
        <v>0</v>
      </c>
      <c r="BG398" s="206">
        <f>IF(N398="zákl. přenesená",J398,0)</f>
        <v>0</v>
      </c>
      <c r="BH398" s="206">
        <f>IF(N398="sníž. přenesená",J398,0)</f>
        <v>0</v>
      </c>
      <c r="BI398" s="206">
        <f>IF(N398="nulová",J398,0)</f>
        <v>0</v>
      </c>
      <c r="BJ398" s="17" t="s">
        <v>83</v>
      </c>
      <c r="BK398" s="206">
        <f>ROUND(I398*H398,2)</f>
        <v>0</v>
      </c>
      <c r="BL398" s="17" t="s">
        <v>263</v>
      </c>
      <c r="BM398" s="205" t="s">
        <v>808</v>
      </c>
    </row>
    <row r="399" spans="1:65" s="2" customFormat="1" ht="24.2" customHeight="1">
      <c r="A399" s="34"/>
      <c r="B399" s="35"/>
      <c r="C399" s="193" t="s">
        <v>809</v>
      </c>
      <c r="D399" s="193" t="s">
        <v>190</v>
      </c>
      <c r="E399" s="194" t="s">
        <v>810</v>
      </c>
      <c r="F399" s="195" t="s">
        <v>811</v>
      </c>
      <c r="G399" s="196" t="s">
        <v>193</v>
      </c>
      <c r="H399" s="197">
        <v>46.06</v>
      </c>
      <c r="I399" s="198"/>
      <c r="J399" s="199">
        <f>ROUND(I399*H399,2)</f>
        <v>0</v>
      </c>
      <c r="K399" s="200"/>
      <c r="L399" s="39"/>
      <c r="M399" s="201" t="s">
        <v>1</v>
      </c>
      <c r="N399" s="202" t="s">
        <v>41</v>
      </c>
      <c r="O399" s="71"/>
      <c r="P399" s="203">
        <f>O399*H399</f>
        <v>0</v>
      </c>
      <c r="Q399" s="203">
        <v>0</v>
      </c>
      <c r="R399" s="203">
        <f>Q399*H399</f>
        <v>0</v>
      </c>
      <c r="S399" s="203">
        <v>0</v>
      </c>
      <c r="T399" s="204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205" t="s">
        <v>263</v>
      </c>
      <c r="AT399" s="205" t="s">
        <v>190</v>
      </c>
      <c r="AU399" s="205" t="s">
        <v>85</v>
      </c>
      <c r="AY399" s="17" t="s">
        <v>188</v>
      </c>
      <c r="BE399" s="206">
        <f>IF(N399="základní",J399,0)</f>
        <v>0</v>
      </c>
      <c r="BF399" s="206">
        <f>IF(N399="snížená",J399,0)</f>
        <v>0</v>
      </c>
      <c r="BG399" s="206">
        <f>IF(N399="zákl. přenesená",J399,0)</f>
        <v>0</v>
      </c>
      <c r="BH399" s="206">
        <f>IF(N399="sníž. přenesená",J399,0)</f>
        <v>0</v>
      </c>
      <c r="BI399" s="206">
        <f>IF(N399="nulová",J399,0)</f>
        <v>0</v>
      </c>
      <c r="BJ399" s="17" t="s">
        <v>83</v>
      </c>
      <c r="BK399" s="206">
        <f>ROUND(I399*H399,2)</f>
        <v>0</v>
      </c>
      <c r="BL399" s="17" t="s">
        <v>263</v>
      </c>
      <c r="BM399" s="205" t="s">
        <v>812</v>
      </c>
    </row>
    <row r="400" spans="1:65" s="13" customFormat="1" ht="11.25">
      <c r="B400" s="207"/>
      <c r="C400" s="208"/>
      <c r="D400" s="209" t="s">
        <v>196</v>
      </c>
      <c r="E400" s="210" t="s">
        <v>1</v>
      </c>
      <c r="F400" s="211" t="s">
        <v>813</v>
      </c>
      <c r="G400" s="208"/>
      <c r="H400" s="212">
        <v>46.06</v>
      </c>
      <c r="I400" s="213"/>
      <c r="J400" s="208"/>
      <c r="K400" s="208"/>
      <c r="L400" s="214"/>
      <c r="M400" s="215"/>
      <c r="N400" s="216"/>
      <c r="O400" s="216"/>
      <c r="P400" s="216"/>
      <c r="Q400" s="216"/>
      <c r="R400" s="216"/>
      <c r="S400" s="216"/>
      <c r="T400" s="217"/>
      <c r="AT400" s="218" t="s">
        <v>196</v>
      </c>
      <c r="AU400" s="218" t="s">
        <v>85</v>
      </c>
      <c r="AV400" s="13" t="s">
        <v>85</v>
      </c>
      <c r="AW400" s="13" t="s">
        <v>32</v>
      </c>
      <c r="AX400" s="13" t="s">
        <v>83</v>
      </c>
      <c r="AY400" s="218" t="s">
        <v>188</v>
      </c>
    </row>
    <row r="401" spans="1:65" s="2" customFormat="1" ht="49.15" customHeight="1">
      <c r="A401" s="34"/>
      <c r="B401" s="35"/>
      <c r="C401" s="240" t="s">
        <v>814</v>
      </c>
      <c r="D401" s="240" t="s">
        <v>406</v>
      </c>
      <c r="E401" s="241" t="s">
        <v>788</v>
      </c>
      <c r="F401" s="242" t="s">
        <v>789</v>
      </c>
      <c r="G401" s="243" t="s">
        <v>193</v>
      </c>
      <c r="H401" s="244">
        <v>55.271999999999998</v>
      </c>
      <c r="I401" s="245"/>
      <c r="J401" s="246">
        <f>ROUND(I401*H401,2)</f>
        <v>0</v>
      </c>
      <c r="K401" s="247"/>
      <c r="L401" s="248"/>
      <c r="M401" s="249" t="s">
        <v>1</v>
      </c>
      <c r="N401" s="250" t="s">
        <v>41</v>
      </c>
      <c r="O401" s="71"/>
      <c r="P401" s="203">
        <f>O401*H401</f>
        <v>0</v>
      </c>
      <c r="Q401" s="203">
        <v>4.0000000000000001E-3</v>
      </c>
      <c r="R401" s="203">
        <f>Q401*H401</f>
        <v>0.22108800000000001</v>
      </c>
      <c r="S401" s="203">
        <v>0</v>
      </c>
      <c r="T401" s="204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05" t="s">
        <v>331</v>
      </c>
      <c r="AT401" s="205" t="s">
        <v>406</v>
      </c>
      <c r="AU401" s="205" t="s">
        <v>85</v>
      </c>
      <c r="AY401" s="17" t="s">
        <v>188</v>
      </c>
      <c r="BE401" s="206">
        <f>IF(N401="základní",J401,0)</f>
        <v>0</v>
      </c>
      <c r="BF401" s="206">
        <f>IF(N401="snížená",J401,0)</f>
        <v>0</v>
      </c>
      <c r="BG401" s="206">
        <f>IF(N401="zákl. přenesená",J401,0)</f>
        <v>0</v>
      </c>
      <c r="BH401" s="206">
        <f>IF(N401="sníž. přenesená",J401,0)</f>
        <v>0</v>
      </c>
      <c r="BI401" s="206">
        <f>IF(N401="nulová",J401,0)</f>
        <v>0</v>
      </c>
      <c r="BJ401" s="17" t="s">
        <v>83</v>
      </c>
      <c r="BK401" s="206">
        <f>ROUND(I401*H401,2)</f>
        <v>0</v>
      </c>
      <c r="BL401" s="17" t="s">
        <v>263</v>
      </c>
      <c r="BM401" s="205" t="s">
        <v>815</v>
      </c>
    </row>
    <row r="402" spans="1:65" s="13" customFormat="1" ht="11.25">
      <c r="B402" s="207"/>
      <c r="C402" s="208"/>
      <c r="D402" s="209" t="s">
        <v>196</v>
      </c>
      <c r="E402" s="208"/>
      <c r="F402" s="211" t="s">
        <v>816</v>
      </c>
      <c r="G402" s="208"/>
      <c r="H402" s="212">
        <v>55.271999999999998</v>
      </c>
      <c r="I402" s="213"/>
      <c r="J402" s="208"/>
      <c r="K402" s="208"/>
      <c r="L402" s="214"/>
      <c r="M402" s="215"/>
      <c r="N402" s="216"/>
      <c r="O402" s="216"/>
      <c r="P402" s="216"/>
      <c r="Q402" s="216"/>
      <c r="R402" s="216"/>
      <c r="S402" s="216"/>
      <c r="T402" s="217"/>
      <c r="AT402" s="218" t="s">
        <v>196</v>
      </c>
      <c r="AU402" s="218" t="s">
        <v>85</v>
      </c>
      <c r="AV402" s="13" t="s">
        <v>85</v>
      </c>
      <c r="AW402" s="13" t="s">
        <v>4</v>
      </c>
      <c r="AX402" s="13" t="s">
        <v>83</v>
      </c>
      <c r="AY402" s="218" t="s">
        <v>188</v>
      </c>
    </row>
    <row r="403" spans="1:65" s="2" customFormat="1" ht="24.2" customHeight="1">
      <c r="A403" s="34"/>
      <c r="B403" s="35"/>
      <c r="C403" s="193" t="s">
        <v>817</v>
      </c>
      <c r="D403" s="193" t="s">
        <v>190</v>
      </c>
      <c r="E403" s="194" t="s">
        <v>818</v>
      </c>
      <c r="F403" s="195" t="s">
        <v>819</v>
      </c>
      <c r="G403" s="196" t="s">
        <v>193</v>
      </c>
      <c r="H403" s="197">
        <v>46.06</v>
      </c>
      <c r="I403" s="198"/>
      <c r="J403" s="199">
        <f>ROUND(I403*H403,2)</f>
        <v>0</v>
      </c>
      <c r="K403" s="200"/>
      <c r="L403" s="39"/>
      <c r="M403" s="201" t="s">
        <v>1</v>
      </c>
      <c r="N403" s="202" t="s">
        <v>41</v>
      </c>
      <c r="O403" s="71"/>
      <c r="P403" s="203">
        <f>O403*H403</f>
        <v>0</v>
      </c>
      <c r="Q403" s="203">
        <v>9.3999999999999997E-4</v>
      </c>
      <c r="R403" s="203">
        <f>Q403*H403</f>
        <v>4.3296399999999999E-2</v>
      </c>
      <c r="S403" s="203">
        <v>0</v>
      </c>
      <c r="T403" s="204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205" t="s">
        <v>263</v>
      </c>
      <c r="AT403" s="205" t="s">
        <v>190</v>
      </c>
      <c r="AU403" s="205" t="s">
        <v>85</v>
      </c>
      <c r="AY403" s="17" t="s">
        <v>188</v>
      </c>
      <c r="BE403" s="206">
        <f>IF(N403="základní",J403,0)</f>
        <v>0</v>
      </c>
      <c r="BF403" s="206">
        <f>IF(N403="snížená",J403,0)</f>
        <v>0</v>
      </c>
      <c r="BG403" s="206">
        <f>IF(N403="zákl. přenesená",J403,0)</f>
        <v>0</v>
      </c>
      <c r="BH403" s="206">
        <f>IF(N403="sníž. přenesená",J403,0)</f>
        <v>0</v>
      </c>
      <c r="BI403" s="206">
        <f>IF(N403="nulová",J403,0)</f>
        <v>0</v>
      </c>
      <c r="BJ403" s="17" t="s">
        <v>83</v>
      </c>
      <c r="BK403" s="206">
        <f>ROUND(I403*H403,2)</f>
        <v>0</v>
      </c>
      <c r="BL403" s="17" t="s">
        <v>263</v>
      </c>
      <c r="BM403" s="205" t="s">
        <v>820</v>
      </c>
    </row>
    <row r="404" spans="1:65" s="2" customFormat="1" ht="37.9" customHeight="1">
      <c r="A404" s="34"/>
      <c r="B404" s="35"/>
      <c r="C404" s="240" t="s">
        <v>821</v>
      </c>
      <c r="D404" s="240" t="s">
        <v>406</v>
      </c>
      <c r="E404" s="241" t="s">
        <v>797</v>
      </c>
      <c r="F404" s="242" t="s">
        <v>798</v>
      </c>
      <c r="G404" s="243" t="s">
        <v>193</v>
      </c>
      <c r="H404" s="244">
        <v>55.271999999999998</v>
      </c>
      <c r="I404" s="245"/>
      <c r="J404" s="246">
        <f>ROUND(I404*H404,2)</f>
        <v>0</v>
      </c>
      <c r="K404" s="247"/>
      <c r="L404" s="248"/>
      <c r="M404" s="249" t="s">
        <v>1</v>
      </c>
      <c r="N404" s="250" t="s">
        <v>41</v>
      </c>
      <c r="O404" s="71"/>
      <c r="P404" s="203">
        <f>O404*H404</f>
        <v>0</v>
      </c>
      <c r="Q404" s="203">
        <v>5.5300000000000002E-3</v>
      </c>
      <c r="R404" s="203">
        <f>Q404*H404</f>
        <v>0.30565416000000001</v>
      </c>
      <c r="S404" s="203">
        <v>0</v>
      </c>
      <c r="T404" s="204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205" t="s">
        <v>331</v>
      </c>
      <c r="AT404" s="205" t="s">
        <v>406</v>
      </c>
      <c r="AU404" s="205" t="s">
        <v>85</v>
      </c>
      <c r="AY404" s="17" t="s">
        <v>188</v>
      </c>
      <c r="BE404" s="206">
        <f>IF(N404="základní",J404,0)</f>
        <v>0</v>
      </c>
      <c r="BF404" s="206">
        <f>IF(N404="snížená",J404,0)</f>
        <v>0</v>
      </c>
      <c r="BG404" s="206">
        <f>IF(N404="zákl. přenesená",J404,0)</f>
        <v>0</v>
      </c>
      <c r="BH404" s="206">
        <f>IF(N404="sníž. přenesená",J404,0)</f>
        <v>0</v>
      </c>
      <c r="BI404" s="206">
        <f>IF(N404="nulová",J404,0)</f>
        <v>0</v>
      </c>
      <c r="BJ404" s="17" t="s">
        <v>83</v>
      </c>
      <c r="BK404" s="206">
        <f>ROUND(I404*H404,2)</f>
        <v>0</v>
      </c>
      <c r="BL404" s="17" t="s">
        <v>263</v>
      </c>
      <c r="BM404" s="205" t="s">
        <v>822</v>
      </c>
    </row>
    <row r="405" spans="1:65" s="13" customFormat="1" ht="11.25">
      <c r="B405" s="207"/>
      <c r="C405" s="208"/>
      <c r="D405" s="209" t="s">
        <v>196</v>
      </c>
      <c r="E405" s="208"/>
      <c r="F405" s="211" t="s">
        <v>816</v>
      </c>
      <c r="G405" s="208"/>
      <c r="H405" s="212">
        <v>55.271999999999998</v>
      </c>
      <c r="I405" s="213"/>
      <c r="J405" s="208"/>
      <c r="K405" s="208"/>
      <c r="L405" s="214"/>
      <c r="M405" s="215"/>
      <c r="N405" s="216"/>
      <c r="O405" s="216"/>
      <c r="P405" s="216"/>
      <c r="Q405" s="216"/>
      <c r="R405" s="216"/>
      <c r="S405" s="216"/>
      <c r="T405" s="217"/>
      <c r="AT405" s="218" t="s">
        <v>196</v>
      </c>
      <c r="AU405" s="218" t="s">
        <v>85</v>
      </c>
      <c r="AV405" s="13" t="s">
        <v>85</v>
      </c>
      <c r="AW405" s="13" t="s">
        <v>4</v>
      </c>
      <c r="AX405" s="13" t="s">
        <v>83</v>
      </c>
      <c r="AY405" s="218" t="s">
        <v>188</v>
      </c>
    </row>
    <row r="406" spans="1:65" s="2" customFormat="1" ht="14.45" customHeight="1">
      <c r="A406" s="34"/>
      <c r="B406" s="35"/>
      <c r="C406" s="193" t="s">
        <v>823</v>
      </c>
      <c r="D406" s="193" t="s">
        <v>190</v>
      </c>
      <c r="E406" s="194" t="s">
        <v>824</v>
      </c>
      <c r="F406" s="195" t="s">
        <v>825</v>
      </c>
      <c r="G406" s="196" t="s">
        <v>203</v>
      </c>
      <c r="H406" s="197">
        <v>4</v>
      </c>
      <c r="I406" s="198"/>
      <c r="J406" s="199">
        <f>ROUND(I406*H406,2)</f>
        <v>0</v>
      </c>
      <c r="K406" s="200"/>
      <c r="L406" s="39"/>
      <c r="M406" s="201" t="s">
        <v>1</v>
      </c>
      <c r="N406" s="202" t="s">
        <v>41</v>
      </c>
      <c r="O406" s="71"/>
      <c r="P406" s="203">
        <f>O406*H406</f>
        <v>0</v>
      </c>
      <c r="Q406" s="203">
        <v>1E-4</v>
      </c>
      <c r="R406" s="203">
        <f>Q406*H406</f>
        <v>4.0000000000000002E-4</v>
      </c>
      <c r="S406" s="203">
        <v>0</v>
      </c>
      <c r="T406" s="204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205" t="s">
        <v>263</v>
      </c>
      <c r="AT406" s="205" t="s">
        <v>190</v>
      </c>
      <c r="AU406" s="205" t="s">
        <v>85</v>
      </c>
      <c r="AY406" s="17" t="s">
        <v>188</v>
      </c>
      <c r="BE406" s="206">
        <f>IF(N406="základní",J406,0)</f>
        <v>0</v>
      </c>
      <c r="BF406" s="206">
        <f>IF(N406="snížená",J406,0)</f>
        <v>0</v>
      </c>
      <c r="BG406" s="206">
        <f>IF(N406="zákl. přenesená",J406,0)</f>
        <v>0</v>
      </c>
      <c r="BH406" s="206">
        <f>IF(N406="sníž. přenesená",J406,0)</f>
        <v>0</v>
      </c>
      <c r="BI406" s="206">
        <f>IF(N406="nulová",J406,0)</f>
        <v>0</v>
      </c>
      <c r="BJ406" s="17" t="s">
        <v>83</v>
      </c>
      <c r="BK406" s="206">
        <f>ROUND(I406*H406,2)</f>
        <v>0</v>
      </c>
      <c r="BL406" s="17" t="s">
        <v>263</v>
      </c>
      <c r="BM406" s="205" t="s">
        <v>826</v>
      </c>
    </row>
    <row r="407" spans="1:65" s="2" customFormat="1" ht="24.2" customHeight="1">
      <c r="A407" s="34"/>
      <c r="B407" s="35"/>
      <c r="C407" s="240" t="s">
        <v>827</v>
      </c>
      <c r="D407" s="240" t="s">
        <v>406</v>
      </c>
      <c r="E407" s="241" t="s">
        <v>828</v>
      </c>
      <c r="F407" s="242" t="s">
        <v>829</v>
      </c>
      <c r="G407" s="243" t="s">
        <v>203</v>
      </c>
      <c r="H407" s="244">
        <v>2</v>
      </c>
      <c r="I407" s="245"/>
      <c r="J407" s="246">
        <f>ROUND(I407*H407,2)</f>
        <v>0</v>
      </c>
      <c r="K407" s="247"/>
      <c r="L407" s="248"/>
      <c r="M407" s="249" t="s">
        <v>1</v>
      </c>
      <c r="N407" s="250" t="s">
        <v>41</v>
      </c>
      <c r="O407" s="71"/>
      <c r="P407" s="203">
        <f>O407*H407</f>
        <v>0</v>
      </c>
      <c r="Q407" s="203">
        <v>2.2699999999999999E-3</v>
      </c>
      <c r="R407" s="203">
        <f>Q407*H407</f>
        <v>4.5399999999999998E-3</v>
      </c>
      <c r="S407" s="203">
        <v>0</v>
      </c>
      <c r="T407" s="204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205" t="s">
        <v>331</v>
      </c>
      <c r="AT407" s="205" t="s">
        <v>406</v>
      </c>
      <c r="AU407" s="205" t="s">
        <v>85</v>
      </c>
      <c r="AY407" s="17" t="s">
        <v>188</v>
      </c>
      <c r="BE407" s="206">
        <f>IF(N407="základní",J407,0)</f>
        <v>0</v>
      </c>
      <c r="BF407" s="206">
        <f>IF(N407="snížená",J407,0)</f>
        <v>0</v>
      </c>
      <c r="BG407" s="206">
        <f>IF(N407="zákl. přenesená",J407,0)</f>
        <v>0</v>
      </c>
      <c r="BH407" s="206">
        <f>IF(N407="sníž. přenesená",J407,0)</f>
        <v>0</v>
      </c>
      <c r="BI407" s="206">
        <f>IF(N407="nulová",J407,0)</f>
        <v>0</v>
      </c>
      <c r="BJ407" s="17" t="s">
        <v>83</v>
      </c>
      <c r="BK407" s="206">
        <f>ROUND(I407*H407,2)</f>
        <v>0</v>
      </c>
      <c r="BL407" s="17" t="s">
        <v>263</v>
      </c>
      <c r="BM407" s="205" t="s">
        <v>830</v>
      </c>
    </row>
    <row r="408" spans="1:65" s="2" customFormat="1" ht="24.2" customHeight="1">
      <c r="A408" s="34"/>
      <c r="B408" s="35"/>
      <c r="C408" s="240" t="s">
        <v>831</v>
      </c>
      <c r="D408" s="240" t="s">
        <v>406</v>
      </c>
      <c r="E408" s="241" t="s">
        <v>832</v>
      </c>
      <c r="F408" s="242" t="s">
        <v>833</v>
      </c>
      <c r="G408" s="243" t="s">
        <v>203</v>
      </c>
      <c r="H408" s="244">
        <v>2</v>
      </c>
      <c r="I408" s="245"/>
      <c r="J408" s="246">
        <f>ROUND(I408*H408,2)</f>
        <v>0</v>
      </c>
      <c r="K408" s="247"/>
      <c r="L408" s="248"/>
      <c r="M408" s="249" t="s">
        <v>1</v>
      </c>
      <c r="N408" s="250" t="s">
        <v>41</v>
      </c>
      <c r="O408" s="71"/>
      <c r="P408" s="203">
        <f>O408*H408</f>
        <v>0</v>
      </c>
      <c r="Q408" s="203">
        <v>2.2699999999999999E-3</v>
      </c>
      <c r="R408" s="203">
        <f>Q408*H408</f>
        <v>4.5399999999999998E-3</v>
      </c>
      <c r="S408" s="203">
        <v>0</v>
      </c>
      <c r="T408" s="204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205" t="s">
        <v>331</v>
      </c>
      <c r="AT408" s="205" t="s">
        <v>406</v>
      </c>
      <c r="AU408" s="205" t="s">
        <v>85</v>
      </c>
      <c r="AY408" s="17" t="s">
        <v>188</v>
      </c>
      <c r="BE408" s="206">
        <f>IF(N408="základní",J408,0)</f>
        <v>0</v>
      </c>
      <c r="BF408" s="206">
        <f>IF(N408="snížená",J408,0)</f>
        <v>0</v>
      </c>
      <c r="BG408" s="206">
        <f>IF(N408="zákl. přenesená",J408,0)</f>
        <v>0</v>
      </c>
      <c r="BH408" s="206">
        <f>IF(N408="sníž. přenesená",J408,0)</f>
        <v>0</v>
      </c>
      <c r="BI408" s="206">
        <f>IF(N408="nulová",J408,0)</f>
        <v>0</v>
      </c>
      <c r="BJ408" s="17" t="s">
        <v>83</v>
      </c>
      <c r="BK408" s="206">
        <f>ROUND(I408*H408,2)</f>
        <v>0</v>
      </c>
      <c r="BL408" s="17" t="s">
        <v>263</v>
      </c>
      <c r="BM408" s="205" t="s">
        <v>834</v>
      </c>
    </row>
    <row r="409" spans="1:65" s="2" customFormat="1" ht="24.2" customHeight="1">
      <c r="A409" s="34"/>
      <c r="B409" s="35"/>
      <c r="C409" s="193" t="s">
        <v>835</v>
      </c>
      <c r="D409" s="193" t="s">
        <v>190</v>
      </c>
      <c r="E409" s="194" t="s">
        <v>836</v>
      </c>
      <c r="F409" s="195" t="s">
        <v>837</v>
      </c>
      <c r="G409" s="196" t="s">
        <v>358</v>
      </c>
      <c r="H409" s="197">
        <v>9.1340000000000003</v>
      </c>
      <c r="I409" s="198"/>
      <c r="J409" s="199">
        <f>ROUND(I409*H409,2)</f>
        <v>0</v>
      </c>
      <c r="K409" s="200"/>
      <c r="L409" s="39"/>
      <c r="M409" s="201" t="s">
        <v>1</v>
      </c>
      <c r="N409" s="202" t="s">
        <v>41</v>
      </c>
      <c r="O409" s="71"/>
      <c r="P409" s="203">
        <f>O409*H409</f>
        <v>0</v>
      </c>
      <c r="Q409" s="203">
        <v>0</v>
      </c>
      <c r="R409" s="203">
        <f>Q409*H409</f>
        <v>0</v>
      </c>
      <c r="S409" s="203">
        <v>0</v>
      </c>
      <c r="T409" s="204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205" t="s">
        <v>263</v>
      </c>
      <c r="AT409" s="205" t="s">
        <v>190</v>
      </c>
      <c r="AU409" s="205" t="s">
        <v>85</v>
      </c>
      <c r="AY409" s="17" t="s">
        <v>188</v>
      </c>
      <c r="BE409" s="206">
        <f>IF(N409="základní",J409,0)</f>
        <v>0</v>
      </c>
      <c r="BF409" s="206">
        <f>IF(N409="snížená",J409,0)</f>
        <v>0</v>
      </c>
      <c r="BG409" s="206">
        <f>IF(N409="zákl. přenesená",J409,0)</f>
        <v>0</v>
      </c>
      <c r="BH409" s="206">
        <f>IF(N409="sníž. přenesená",J409,0)</f>
        <v>0</v>
      </c>
      <c r="BI409" s="206">
        <f>IF(N409="nulová",J409,0)</f>
        <v>0</v>
      </c>
      <c r="BJ409" s="17" t="s">
        <v>83</v>
      </c>
      <c r="BK409" s="206">
        <f>ROUND(I409*H409,2)</f>
        <v>0</v>
      </c>
      <c r="BL409" s="17" t="s">
        <v>263</v>
      </c>
      <c r="BM409" s="205" t="s">
        <v>838</v>
      </c>
    </row>
    <row r="410" spans="1:65" s="12" customFormat="1" ht="22.9" customHeight="1">
      <c r="B410" s="177"/>
      <c r="C410" s="178"/>
      <c r="D410" s="179" t="s">
        <v>75</v>
      </c>
      <c r="E410" s="191" t="s">
        <v>839</v>
      </c>
      <c r="F410" s="191" t="s">
        <v>840</v>
      </c>
      <c r="G410" s="178"/>
      <c r="H410" s="178"/>
      <c r="I410" s="181"/>
      <c r="J410" s="192">
        <f>BK410</f>
        <v>0</v>
      </c>
      <c r="K410" s="178"/>
      <c r="L410" s="183"/>
      <c r="M410" s="184"/>
      <c r="N410" s="185"/>
      <c r="O410" s="185"/>
      <c r="P410" s="186">
        <f>SUM(P411:P435)</f>
        <v>0</v>
      </c>
      <c r="Q410" s="185"/>
      <c r="R410" s="186">
        <f>SUM(R411:R435)</f>
        <v>4.2938619000000005</v>
      </c>
      <c r="S410" s="185"/>
      <c r="T410" s="187">
        <f>SUM(T411:T435)</f>
        <v>0</v>
      </c>
      <c r="AR410" s="188" t="s">
        <v>85</v>
      </c>
      <c r="AT410" s="189" t="s">
        <v>75</v>
      </c>
      <c r="AU410" s="189" t="s">
        <v>83</v>
      </c>
      <c r="AY410" s="188" t="s">
        <v>188</v>
      </c>
      <c r="BK410" s="190">
        <f>SUM(BK411:BK435)</f>
        <v>0</v>
      </c>
    </row>
    <row r="411" spans="1:65" s="2" customFormat="1" ht="24.2" customHeight="1">
      <c r="A411" s="34"/>
      <c r="B411" s="35"/>
      <c r="C411" s="193" t="s">
        <v>841</v>
      </c>
      <c r="D411" s="193" t="s">
        <v>190</v>
      </c>
      <c r="E411" s="194" t="s">
        <v>842</v>
      </c>
      <c r="F411" s="195" t="s">
        <v>843</v>
      </c>
      <c r="G411" s="196" t="s">
        <v>193</v>
      </c>
      <c r="H411" s="197">
        <v>41.460999999999999</v>
      </c>
      <c r="I411" s="198"/>
      <c r="J411" s="199">
        <f>ROUND(I411*H411,2)</f>
        <v>0</v>
      </c>
      <c r="K411" s="200"/>
      <c r="L411" s="39"/>
      <c r="M411" s="201" t="s">
        <v>1</v>
      </c>
      <c r="N411" s="202" t="s">
        <v>41</v>
      </c>
      <c r="O411" s="71"/>
      <c r="P411" s="203">
        <f>O411*H411</f>
        <v>0</v>
      </c>
      <c r="Q411" s="203">
        <v>6.0000000000000001E-3</v>
      </c>
      <c r="R411" s="203">
        <f>Q411*H411</f>
        <v>0.24876599999999999</v>
      </c>
      <c r="S411" s="203">
        <v>0</v>
      </c>
      <c r="T411" s="204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205" t="s">
        <v>263</v>
      </c>
      <c r="AT411" s="205" t="s">
        <v>190</v>
      </c>
      <c r="AU411" s="205" t="s">
        <v>85</v>
      </c>
      <c r="AY411" s="17" t="s">
        <v>188</v>
      </c>
      <c r="BE411" s="206">
        <f>IF(N411="základní",J411,0)</f>
        <v>0</v>
      </c>
      <c r="BF411" s="206">
        <f>IF(N411="snížená",J411,0)</f>
        <v>0</v>
      </c>
      <c r="BG411" s="206">
        <f>IF(N411="zákl. přenesená",J411,0)</f>
        <v>0</v>
      </c>
      <c r="BH411" s="206">
        <f>IF(N411="sníž. přenesená",J411,0)</f>
        <v>0</v>
      </c>
      <c r="BI411" s="206">
        <f>IF(N411="nulová",J411,0)</f>
        <v>0</v>
      </c>
      <c r="BJ411" s="17" t="s">
        <v>83</v>
      </c>
      <c r="BK411" s="206">
        <f>ROUND(I411*H411,2)</f>
        <v>0</v>
      </c>
      <c r="BL411" s="17" t="s">
        <v>263</v>
      </c>
      <c r="BM411" s="205" t="s">
        <v>844</v>
      </c>
    </row>
    <row r="412" spans="1:65" s="13" customFormat="1" ht="11.25">
      <c r="B412" s="207"/>
      <c r="C412" s="208"/>
      <c r="D412" s="209" t="s">
        <v>196</v>
      </c>
      <c r="E412" s="210" t="s">
        <v>1</v>
      </c>
      <c r="F412" s="211" t="s">
        <v>845</v>
      </c>
      <c r="G412" s="208"/>
      <c r="H412" s="212">
        <v>41.460999999999999</v>
      </c>
      <c r="I412" s="213"/>
      <c r="J412" s="208"/>
      <c r="K412" s="208"/>
      <c r="L412" s="214"/>
      <c r="M412" s="215"/>
      <c r="N412" s="216"/>
      <c r="O412" s="216"/>
      <c r="P412" s="216"/>
      <c r="Q412" s="216"/>
      <c r="R412" s="216"/>
      <c r="S412" s="216"/>
      <c r="T412" s="217"/>
      <c r="AT412" s="218" t="s">
        <v>196</v>
      </c>
      <c r="AU412" s="218" t="s">
        <v>85</v>
      </c>
      <c r="AV412" s="13" t="s">
        <v>85</v>
      </c>
      <c r="AW412" s="13" t="s">
        <v>32</v>
      </c>
      <c r="AX412" s="13" t="s">
        <v>83</v>
      </c>
      <c r="AY412" s="218" t="s">
        <v>188</v>
      </c>
    </row>
    <row r="413" spans="1:65" s="2" customFormat="1" ht="24.2" customHeight="1">
      <c r="A413" s="34"/>
      <c r="B413" s="35"/>
      <c r="C413" s="240" t="s">
        <v>846</v>
      </c>
      <c r="D413" s="240" t="s">
        <v>406</v>
      </c>
      <c r="E413" s="241" t="s">
        <v>847</v>
      </c>
      <c r="F413" s="242" t="s">
        <v>848</v>
      </c>
      <c r="G413" s="243" t="s">
        <v>193</v>
      </c>
      <c r="H413" s="244">
        <v>43.533999999999999</v>
      </c>
      <c r="I413" s="245"/>
      <c r="J413" s="246">
        <f>ROUND(I413*H413,2)</f>
        <v>0</v>
      </c>
      <c r="K413" s="247"/>
      <c r="L413" s="248"/>
      <c r="M413" s="249" t="s">
        <v>1</v>
      </c>
      <c r="N413" s="250" t="s">
        <v>41</v>
      </c>
      <c r="O413" s="71"/>
      <c r="P413" s="203">
        <f>O413*H413</f>
        <v>0</v>
      </c>
      <c r="Q413" s="203">
        <v>1.8E-3</v>
      </c>
      <c r="R413" s="203">
        <f>Q413*H413</f>
        <v>7.8361199999999992E-2</v>
      </c>
      <c r="S413" s="203">
        <v>0</v>
      </c>
      <c r="T413" s="204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205" t="s">
        <v>331</v>
      </c>
      <c r="AT413" s="205" t="s">
        <v>406</v>
      </c>
      <c r="AU413" s="205" t="s">
        <v>85</v>
      </c>
      <c r="AY413" s="17" t="s">
        <v>188</v>
      </c>
      <c r="BE413" s="206">
        <f>IF(N413="základní",J413,0)</f>
        <v>0</v>
      </c>
      <c r="BF413" s="206">
        <f>IF(N413="snížená",J413,0)</f>
        <v>0</v>
      </c>
      <c r="BG413" s="206">
        <f>IF(N413="zákl. přenesená",J413,0)</f>
        <v>0</v>
      </c>
      <c r="BH413" s="206">
        <f>IF(N413="sníž. přenesená",J413,0)</f>
        <v>0</v>
      </c>
      <c r="BI413" s="206">
        <f>IF(N413="nulová",J413,0)</f>
        <v>0</v>
      </c>
      <c r="BJ413" s="17" t="s">
        <v>83</v>
      </c>
      <c r="BK413" s="206">
        <f>ROUND(I413*H413,2)</f>
        <v>0</v>
      </c>
      <c r="BL413" s="17" t="s">
        <v>263</v>
      </c>
      <c r="BM413" s="205" t="s">
        <v>849</v>
      </c>
    </row>
    <row r="414" spans="1:65" s="13" customFormat="1" ht="11.25">
      <c r="B414" s="207"/>
      <c r="C414" s="208"/>
      <c r="D414" s="209" t="s">
        <v>196</v>
      </c>
      <c r="E414" s="208"/>
      <c r="F414" s="211" t="s">
        <v>850</v>
      </c>
      <c r="G414" s="208"/>
      <c r="H414" s="212">
        <v>43.533999999999999</v>
      </c>
      <c r="I414" s="213"/>
      <c r="J414" s="208"/>
      <c r="K414" s="208"/>
      <c r="L414" s="214"/>
      <c r="M414" s="215"/>
      <c r="N414" s="216"/>
      <c r="O414" s="216"/>
      <c r="P414" s="216"/>
      <c r="Q414" s="216"/>
      <c r="R414" s="216"/>
      <c r="S414" s="216"/>
      <c r="T414" s="217"/>
      <c r="AT414" s="218" t="s">
        <v>196</v>
      </c>
      <c r="AU414" s="218" t="s">
        <v>85</v>
      </c>
      <c r="AV414" s="13" t="s">
        <v>85</v>
      </c>
      <c r="AW414" s="13" t="s">
        <v>4</v>
      </c>
      <c r="AX414" s="13" t="s">
        <v>83</v>
      </c>
      <c r="AY414" s="218" t="s">
        <v>188</v>
      </c>
    </row>
    <row r="415" spans="1:65" s="2" customFormat="1" ht="37.9" customHeight="1">
      <c r="A415" s="34"/>
      <c r="B415" s="35"/>
      <c r="C415" s="193" t="s">
        <v>851</v>
      </c>
      <c r="D415" s="193" t="s">
        <v>190</v>
      </c>
      <c r="E415" s="194" t="s">
        <v>852</v>
      </c>
      <c r="F415" s="195" t="s">
        <v>853</v>
      </c>
      <c r="G415" s="196" t="s">
        <v>193</v>
      </c>
      <c r="H415" s="197">
        <v>53.12</v>
      </c>
      <c r="I415" s="198"/>
      <c r="J415" s="199">
        <f>ROUND(I415*H415,2)</f>
        <v>0</v>
      </c>
      <c r="K415" s="200"/>
      <c r="L415" s="39"/>
      <c r="M415" s="201" t="s">
        <v>1</v>
      </c>
      <c r="N415" s="202" t="s">
        <v>41</v>
      </c>
      <c r="O415" s="71"/>
      <c r="P415" s="203">
        <f>O415*H415</f>
        <v>0</v>
      </c>
      <c r="Q415" s="203">
        <v>6.0600000000000003E-3</v>
      </c>
      <c r="R415" s="203">
        <f>Q415*H415</f>
        <v>0.3219072</v>
      </c>
      <c r="S415" s="203">
        <v>0</v>
      </c>
      <c r="T415" s="204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205" t="s">
        <v>263</v>
      </c>
      <c r="AT415" s="205" t="s">
        <v>190</v>
      </c>
      <c r="AU415" s="205" t="s">
        <v>85</v>
      </c>
      <c r="AY415" s="17" t="s">
        <v>188</v>
      </c>
      <c r="BE415" s="206">
        <f>IF(N415="základní",J415,0)</f>
        <v>0</v>
      </c>
      <c r="BF415" s="206">
        <f>IF(N415="snížená",J415,0)</f>
        <v>0</v>
      </c>
      <c r="BG415" s="206">
        <f>IF(N415="zákl. přenesená",J415,0)</f>
        <v>0</v>
      </c>
      <c r="BH415" s="206">
        <f>IF(N415="sníž. přenesená",J415,0)</f>
        <v>0</v>
      </c>
      <c r="BI415" s="206">
        <f>IF(N415="nulová",J415,0)</f>
        <v>0</v>
      </c>
      <c r="BJ415" s="17" t="s">
        <v>83</v>
      </c>
      <c r="BK415" s="206">
        <f>ROUND(I415*H415,2)</f>
        <v>0</v>
      </c>
      <c r="BL415" s="17" t="s">
        <v>263</v>
      </c>
      <c r="BM415" s="205" t="s">
        <v>854</v>
      </c>
    </row>
    <row r="416" spans="1:65" s="13" customFormat="1" ht="11.25">
      <c r="B416" s="207"/>
      <c r="C416" s="208"/>
      <c r="D416" s="209" t="s">
        <v>196</v>
      </c>
      <c r="E416" s="210" t="s">
        <v>1</v>
      </c>
      <c r="F416" s="211" t="s">
        <v>110</v>
      </c>
      <c r="G416" s="208"/>
      <c r="H416" s="212">
        <v>53.12</v>
      </c>
      <c r="I416" s="213"/>
      <c r="J416" s="208"/>
      <c r="K416" s="208"/>
      <c r="L416" s="214"/>
      <c r="M416" s="215"/>
      <c r="N416" s="216"/>
      <c r="O416" s="216"/>
      <c r="P416" s="216"/>
      <c r="Q416" s="216"/>
      <c r="R416" s="216"/>
      <c r="S416" s="216"/>
      <c r="T416" s="217"/>
      <c r="AT416" s="218" t="s">
        <v>196</v>
      </c>
      <c r="AU416" s="218" t="s">
        <v>85</v>
      </c>
      <c r="AV416" s="13" t="s">
        <v>85</v>
      </c>
      <c r="AW416" s="13" t="s">
        <v>32</v>
      </c>
      <c r="AX416" s="13" t="s">
        <v>83</v>
      </c>
      <c r="AY416" s="218" t="s">
        <v>188</v>
      </c>
    </row>
    <row r="417" spans="1:65" s="2" customFormat="1" ht="24.2" customHeight="1">
      <c r="A417" s="34"/>
      <c r="B417" s="35"/>
      <c r="C417" s="240" t="s">
        <v>855</v>
      </c>
      <c r="D417" s="240" t="s">
        <v>406</v>
      </c>
      <c r="E417" s="241" t="s">
        <v>460</v>
      </c>
      <c r="F417" s="242" t="s">
        <v>461</v>
      </c>
      <c r="G417" s="243" t="s">
        <v>193</v>
      </c>
      <c r="H417" s="244">
        <v>55.776000000000003</v>
      </c>
      <c r="I417" s="245"/>
      <c r="J417" s="246">
        <f>ROUND(I417*H417,2)</f>
        <v>0</v>
      </c>
      <c r="K417" s="247"/>
      <c r="L417" s="248"/>
      <c r="M417" s="249" t="s">
        <v>1</v>
      </c>
      <c r="N417" s="250" t="s">
        <v>41</v>
      </c>
      <c r="O417" s="71"/>
      <c r="P417" s="203">
        <f>O417*H417</f>
        <v>0</v>
      </c>
      <c r="Q417" s="203">
        <v>3.5999999999999999E-3</v>
      </c>
      <c r="R417" s="203">
        <f>Q417*H417</f>
        <v>0.20079360000000002</v>
      </c>
      <c r="S417" s="203">
        <v>0</v>
      </c>
      <c r="T417" s="204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205" t="s">
        <v>331</v>
      </c>
      <c r="AT417" s="205" t="s">
        <v>406</v>
      </c>
      <c r="AU417" s="205" t="s">
        <v>85</v>
      </c>
      <c r="AY417" s="17" t="s">
        <v>188</v>
      </c>
      <c r="BE417" s="206">
        <f>IF(N417="základní",J417,0)</f>
        <v>0</v>
      </c>
      <c r="BF417" s="206">
        <f>IF(N417="snížená",J417,0)</f>
        <v>0</v>
      </c>
      <c r="BG417" s="206">
        <f>IF(N417="zákl. přenesená",J417,0)</f>
        <v>0</v>
      </c>
      <c r="BH417" s="206">
        <f>IF(N417="sníž. přenesená",J417,0)</f>
        <v>0</v>
      </c>
      <c r="BI417" s="206">
        <f>IF(N417="nulová",J417,0)</f>
        <v>0</v>
      </c>
      <c r="BJ417" s="17" t="s">
        <v>83</v>
      </c>
      <c r="BK417" s="206">
        <f>ROUND(I417*H417,2)</f>
        <v>0</v>
      </c>
      <c r="BL417" s="17" t="s">
        <v>263</v>
      </c>
      <c r="BM417" s="205" t="s">
        <v>856</v>
      </c>
    </row>
    <row r="418" spans="1:65" s="13" customFormat="1" ht="11.25">
      <c r="B418" s="207"/>
      <c r="C418" s="208"/>
      <c r="D418" s="209" t="s">
        <v>196</v>
      </c>
      <c r="E418" s="208"/>
      <c r="F418" s="211" t="s">
        <v>857</v>
      </c>
      <c r="G418" s="208"/>
      <c r="H418" s="212">
        <v>55.776000000000003</v>
      </c>
      <c r="I418" s="213"/>
      <c r="J418" s="208"/>
      <c r="K418" s="208"/>
      <c r="L418" s="214"/>
      <c r="M418" s="215"/>
      <c r="N418" s="216"/>
      <c r="O418" s="216"/>
      <c r="P418" s="216"/>
      <c r="Q418" s="216"/>
      <c r="R418" s="216"/>
      <c r="S418" s="216"/>
      <c r="T418" s="217"/>
      <c r="AT418" s="218" t="s">
        <v>196</v>
      </c>
      <c r="AU418" s="218" t="s">
        <v>85</v>
      </c>
      <c r="AV418" s="13" t="s">
        <v>85</v>
      </c>
      <c r="AW418" s="13" t="s">
        <v>4</v>
      </c>
      <c r="AX418" s="13" t="s">
        <v>83</v>
      </c>
      <c r="AY418" s="218" t="s">
        <v>188</v>
      </c>
    </row>
    <row r="419" spans="1:65" s="2" customFormat="1" ht="24.2" customHeight="1">
      <c r="A419" s="34"/>
      <c r="B419" s="35"/>
      <c r="C419" s="193" t="s">
        <v>858</v>
      </c>
      <c r="D419" s="193" t="s">
        <v>190</v>
      </c>
      <c r="E419" s="194" t="s">
        <v>859</v>
      </c>
      <c r="F419" s="195" t="s">
        <v>860</v>
      </c>
      <c r="G419" s="196" t="s">
        <v>193</v>
      </c>
      <c r="H419" s="197">
        <v>547.08000000000004</v>
      </c>
      <c r="I419" s="198"/>
      <c r="J419" s="199">
        <f>ROUND(I419*H419,2)</f>
        <v>0</v>
      </c>
      <c r="K419" s="200"/>
      <c r="L419" s="39"/>
      <c r="M419" s="201" t="s">
        <v>1</v>
      </c>
      <c r="N419" s="202" t="s">
        <v>41</v>
      </c>
      <c r="O419" s="71"/>
      <c r="P419" s="203">
        <f>O419*H419</f>
        <v>0</v>
      </c>
      <c r="Q419" s="203">
        <v>1.2E-4</v>
      </c>
      <c r="R419" s="203">
        <f>Q419*H419</f>
        <v>6.5649600000000002E-2</v>
      </c>
      <c r="S419" s="203">
        <v>0</v>
      </c>
      <c r="T419" s="204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205" t="s">
        <v>263</v>
      </c>
      <c r="AT419" s="205" t="s">
        <v>190</v>
      </c>
      <c r="AU419" s="205" t="s">
        <v>85</v>
      </c>
      <c r="AY419" s="17" t="s">
        <v>188</v>
      </c>
      <c r="BE419" s="206">
        <f>IF(N419="základní",J419,0)</f>
        <v>0</v>
      </c>
      <c r="BF419" s="206">
        <f>IF(N419="snížená",J419,0)</f>
        <v>0</v>
      </c>
      <c r="BG419" s="206">
        <f>IF(N419="zákl. přenesená",J419,0)</f>
        <v>0</v>
      </c>
      <c r="BH419" s="206">
        <f>IF(N419="sníž. přenesená",J419,0)</f>
        <v>0</v>
      </c>
      <c r="BI419" s="206">
        <f>IF(N419="nulová",J419,0)</f>
        <v>0</v>
      </c>
      <c r="BJ419" s="17" t="s">
        <v>83</v>
      </c>
      <c r="BK419" s="206">
        <f>ROUND(I419*H419,2)</f>
        <v>0</v>
      </c>
      <c r="BL419" s="17" t="s">
        <v>263</v>
      </c>
      <c r="BM419" s="205" t="s">
        <v>861</v>
      </c>
    </row>
    <row r="420" spans="1:65" s="2" customFormat="1" ht="24.2" customHeight="1">
      <c r="A420" s="34"/>
      <c r="B420" s="35"/>
      <c r="C420" s="240" t="s">
        <v>862</v>
      </c>
      <c r="D420" s="240" t="s">
        <v>406</v>
      </c>
      <c r="E420" s="241" t="s">
        <v>863</v>
      </c>
      <c r="F420" s="242" t="s">
        <v>864</v>
      </c>
      <c r="G420" s="243" t="s">
        <v>193</v>
      </c>
      <c r="H420" s="244">
        <v>496.17899999999997</v>
      </c>
      <c r="I420" s="245"/>
      <c r="J420" s="246">
        <f>ROUND(I420*H420,2)</f>
        <v>0</v>
      </c>
      <c r="K420" s="247"/>
      <c r="L420" s="248"/>
      <c r="M420" s="249" t="s">
        <v>1</v>
      </c>
      <c r="N420" s="250" t="s">
        <v>41</v>
      </c>
      <c r="O420" s="71"/>
      <c r="P420" s="203">
        <f>O420*H420</f>
        <v>0</v>
      </c>
      <c r="Q420" s="203">
        <v>2.8999999999999998E-3</v>
      </c>
      <c r="R420" s="203">
        <f>Q420*H420</f>
        <v>1.4389190999999999</v>
      </c>
      <c r="S420" s="203">
        <v>0</v>
      </c>
      <c r="T420" s="204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205" t="s">
        <v>331</v>
      </c>
      <c r="AT420" s="205" t="s">
        <v>406</v>
      </c>
      <c r="AU420" s="205" t="s">
        <v>85</v>
      </c>
      <c r="AY420" s="17" t="s">
        <v>188</v>
      </c>
      <c r="BE420" s="206">
        <f>IF(N420="základní",J420,0)</f>
        <v>0</v>
      </c>
      <c r="BF420" s="206">
        <f>IF(N420="snížená",J420,0)</f>
        <v>0</v>
      </c>
      <c r="BG420" s="206">
        <f>IF(N420="zákl. přenesená",J420,0)</f>
        <v>0</v>
      </c>
      <c r="BH420" s="206">
        <f>IF(N420="sníž. přenesená",J420,0)</f>
        <v>0</v>
      </c>
      <c r="BI420" s="206">
        <f>IF(N420="nulová",J420,0)</f>
        <v>0</v>
      </c>
      <c r="BJ420" s="17" t="s">
        <v>83</v>
      </c>
      <c r="BK420" s="206">
        <f>ROUND(I420*H420,2)</f>
        <v>0</v>
      </c>
      <c r="BL420" s="17" t="s">
        <v>263</v>
      </c>
      <c r="BM420" s="205" t="s">
        <v>865</v>
      </c>
    </row>
    <row r="421" spans="1:65" s="13" customFormat="1" ht="11.25">
      <c r="B421" s="207"/>
      <c r="C421" s="208"/>
      <c r="D421" s="209" t="s">
        <v>196</v>
      </c>
      <c r="E421" s="210" t="s">
        <v>1</v>
      </c>
      <c r="F421" s="211" t="s">
        <v>143</v>
      </c>
      <c r="G421" s="208"/>
      <c r="H421" s="212">
        <v>486.45</v>
      </c>
      <c r="I421" s="213"/>
      <c r="J421" s="208"/>
      <c r="K421" s="208"/>
      <c r="L421" s="214"/>
      <c r="M421" s="215"/>
      <c r="N421" s="216"/>
      <c r="O421" s="216"/>
      <c r="P421" s="216"/>
      <c r="Q421" s="216"/>
      <c r="R421" s="216"/>
      <c r="S421" s="216"/>
      <c r="T421" s="217"/>
      <c r="AT421" s="218" t="s">
        <v>196</v>
      </c>
      <c r="AU421" s="218" t="s">
        <v>85</v>
      </c>
      <c r="AV421" s="13" t="s">
        <v>85</v>
      </c>
      <c r="AW421" s="13" t="s">
        <v>32</v>
      </c>
      <c r="AX421" s="13" t="s">
        <v>83</v>
      </c>
      <c r="AY421" s="218" t="s">
        <v>188</v>
      </c>
    </row>
    <row r="422" spans="1:65" s="13" customFormat="1" ht="11.25">
      <c r="B422" s="207"/>
      <c r="C422" s="208"/>
      <c r="D422" s="209" t="s">
        <v>196</v>
      </c>
      <c r="E422" s="208"/>
      <c r="F422" s="211" t="s">
        <v>866</v>
      </c>
      <c r="G422" s="208"/>
      <c r="H422" s="212">
        <v>496.17899999999997</v>
      </c>
      <c r="I422" s="213"/>
      <c r="J422" s="208"/>
      <c r="K422" s="208"/>
      <c r="L422" s="214"/>
      <c r="M422" s="215"/>
      <c r="N422" s="216"/>
      <c r="O422" s="216"/>
      <c r="P422" s="216"/>
      <c r="Q422" s="216"/>
      <c r="R422" s="216"/>
      <c r="S422" s="216"/>
      <c r="T422" s="217"/>
      <c r="AT422" s="218" t="s">
        <v>196</v>
      </c>
      <c r="AU422" s="218" t="s">
        <v>85</v>
      </c>
      <c r="AV422" s="13" t="s">
        <v>85</v>
      </c>
      <c r="AW422" s="13" t="s">
        <v>4</v>
      </c>
      <c r="AX422" s="13" t="s">
        <v>83</v>
      </c>
      <c r="AY422" s="218" t="s">
        <v>188</v>
      </c>
    </row>
    <row r="423" spans="1:65" s="2" customFormat="1" ht="24.2" customHeight="1">
      <c r="A423" s="34"/>
      <c r="B423" s="35"/>
      <c r="C423" s="240" t="s">
        <v>867</v>
      </c>
      <c r="D423" s="240" t="s">
        <v>406</v>
      </c>
      <c r="E423" s="241" t="s">
        <v>868</v>
      </c>
      <c r="F423" s="242" t="s">
        <v>869</v>
      </c>
      <c r="G423" s="243" t="s">
        <v>193</v>
      </c>
      <c r="H423" s="244">
        <v>61.843000000000004</v>
      </c>
      <c r="I423" s="245"/>
      <c r="J423" s="246">
        <f>ROUND(I423*H423,2)</f>
        <v>0</v>
      </c>
      <c r="K423" s="247"/>
      <c r="L423" s="248"/>
      <c r="M423" s="249" t="s">
        <v>1</v>
      </c>
      <c r="N423" s="250" t="s">
        <v>41</v>
      </c>
      <c r="O423" s="71"/>
      <c r="P423" s="203">
        <f>O423*H423</f>
        <v>0</v>
      </c>
      <c r="Q423" s="203">
        <v>5.4000000000000003E-3</v>
      </c>
      <c r="R423" s="203">
        <f>Q423*H423</f>
        <v>0.33395220000000003</v>
      </c>
      <c r="S423" s="203">
        <v>0</v>
      </c>
      <c r="T423" s="204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205" t="s">
        <v>331</v>
      </c>
      <c r="AT423" s="205" t="s">
        <v>406</v>
      </c>
      <c r="AU423" s="205" t="s">
        <v>85</v>
      </c>
      <c r="AY423" s="17" t="s">
        <v>188</v>
      </c>
      <c r="BE423" s="206">
        <f>IF(N423="základní",J423,0)</f>
        <v>0</v>
      </c>
      <c r="BF423" s="206">
        <f>IF(N423="snížená",J423,0)</f>
        <v>0</v>
      </c>
      <c r="BG423" s="206">
        <f>IF(N423="zákl. přenesená",J423,0)</f>
        <v>0</v>
      </c>
      <c r="BH423" s="206">
        <f>IF(N423="sníž. přenesená",J423,0)</f>
        <v>0</v>
      </c>
      <c r="BI423" s="206">
        <f>IF(N423="nulová",J423,0)</f>
        <v>0</v>
      </c>
      <c r="BJ423" s="17" t="s">
        <v>83</v>
      </c>
      <c r="BK423" s="206">
        <f>ROUND(I423*H423,2)</f>
        <v>0</v>
      </c>
      <c r="BL423" s="17" t="s">
        <v>263</v>
      </c>
      <c r="BM423" s="205" t="s">
        <v>870</v>
      </c>
    </row>
    <row r="424" spans="1:65" s="13" customFormat="1" ht="11.25">
      <c r="B424" s="207"/>
      <c r="C424" s="208"/>
      <c r="D424" s="209" t="s">
        <v>196</v>
      </c>
      <c r="E424" s="210" t="s">
        <v>1</v>
      </c>
      <c r="F424" s="211" t="s">
        <v>140</v>
      </c>
      <c r="G424" s="208"/>
      <c r="H424" s="212">
        <v>60.63</v>
      </c>
      <c r="I424" s="213"/>
      <c r="J424" s="208"/>
      <c r="K424" s="208"/>
      <c r="L424" s="214"/>
      <c r="M424" s="215"/>
      <c r="N424" s="216"/>
      <c r="O424" s="216"/>
      <c r="P424" s="216"/>
      <c r="Q424" s="216"/>
      <c r="R424" s="216"/>
      <c r="S424" s="216"/>
      <c r="T424" s="217"/>
      <c r="AT424" s="218" t="s">
        <v>196</v>
      </c>
      <c r="AU424" s="218" t="s">
        <v>85</v>
      </c>
      <c r="AV424" s="13" t="s">
        <v>85</v>
      </c>
      <c r="AW424" s="13" t="s">
        <v>32</v>
      </c>
      <c r="AX424" s="13" t="s">
        <v>83</v>
      </c>
      <c r="AY424" s="218" t="s">
        <v>188</v>
      </c>
    </row>
    <row r="425" spans="1:65" s="13" customFormat="1" ht="11.25">
      <c r="B425" s="207"/>
      <c r="C425" s="208"/>
      <c r="D425" s="209" t="s">
        <v>196</v>
      </c>
      <c r="E425" s="208"/>
      <c r="F425" s="211" t="s">
        <v>871</v>
      </c>
      <c r="G425" s="208"/>
      <c r="H425" s="212">
        <v>61.843000000000004</v>
      </c>
      <c r="I425" s="213"/>
      <c r="J425" s="208"/>
      <c r="K425" s="208"/>
      <c r="L425" s="214"/>
      <c r="M425" s="215"/>
      <c r="N425" s="216"/>
      <c r="O425" s="216"/>
      <c r="P425" s="216"/>
      <c r="Q425" s="216"/>
      <c r="R425" s="216"/>
      <c r="S425" s="216"/>
      <c r="T425" s="217"/>
      <c r="AT425" s="218" t="s">
        <v>196</v>
      </c>
      <c r="AU425" s="218" t="s">
        <v>85</v>
      </c>
      <c r="AV425" s="13" t="s">
        <v>85</v>
      </c>
      <c r="AW425" s="13" t="s">
        <v>4</v>
      </c>
      <c r="AX425" s="13" t="s">
        <v>83</v>
      </c>
      <c r="AY425" s="218" t="s">
        <v>188</v>
      </c>
    </row>
    <row r="426" spans="1:65" s="2" customFormat="1" ht="24.2" customHeight="1">
      <c r="A426" s="34"/>
      <c r="B426" s="35"/>
      <c r="C426" s="193" t="s">
        <v>872</v>
      </c>
      <c r="D426" s="193" t="s">
        <v>190</v>
      </c>
      <c r="E426" s="194" t="s">
        <v>873</v>
      </c>
      <c r="F426" s="195" t="s">
        <v>874</v>
      </c>
      <c r="G426" s="196" t="s">
        <v>193</v>
      </c>
      <c r="H426" s="197">
        <v>486.45</v>
      </c>
      <c r="I426" s="198"/>
      <c r="J426" s="199">
        <f>ROUND(I426*H426,2)</f>
        <v>0</v>
      </c>
      <c r="K426" s="200"/>
      <c r="L426" s="39"/>
      <c r="M426" s="201" t="s">
        <v>1</v>
      </c>
      <c r="N426" s="202" t="s">
        <v>41</v>
      </c>
      <c r="O426" s="71"/>
      <c r="P426" s="203">
        <f>O426*H426</f>
        <v>0</v>
      </c>
      <c r="Q426" s="203">
        <v>1.2E-4</v>
      </c>
      <c r="R426" s="203">
        <f>Q426*H426</f>
        <v>5.8374000000000002E-2</v>
      </c>
      <c r="S426" s="203">
        <v>0</v>
      </c>
      <c r="T426" s="204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205" t="s">
        <v>263</v>
      </c>
      <c r="AT426" s="205" t="s">
        <v>190</v>
      </c>
      <c r="AU426" s="205" t="s">
        <v>85</v>
      </c>
      <c r="AY426" s="17" t="s">
        <v>188</v>
      </c>
      <c r="BE426" s="206">
        <f>IF(N426="základní",J426,0)</f>
        <v>0</v>
      </c>
      <c r="BF426" s="206">
        <f>IF(N426="snížená",J426,0)</f>
        <v>0</v>
      </c>
      <c r="BG426" s="206">
        <f>IF(N426="zákl. přenesená",J426,0)</f>
        <v>0</v>
      </c>
      <c r="BH426" s="206">
        <f>IF(N426="sníž. přenesená",J426,0)</f>
        <v>0</v>
      </c>
      <c r="BI426" s="206">
        <f>IF(N426="nulová",J426,0)</f>
        <v>0</v>
      </c>
      <c r="BJ426" s="17" t="s">
        <v>83</v>
      </c>
      <c r="BK426" s="206">
        <f>ROUND(I426*H426,2)</f>
        <v>0</v>
      </c>
      <c r="BL426" s="17" t="s">
        <v>263</v>
      </c>
      <c r="BM426" s="205" t="s">
        <v>875</v>
      </c>
    </row>
    <row r="427" spans="1:65" s="13" customFormat="1" ht="11.25">
      <c r="B427" s="207"/>
      <c r="C427" s="208"/>
      <c r="D427" s="209" t="s">
        <v>196</v>
      </c>
      <c r="E427" s="210" t="s">
        <v>1</v>
      </c>
      <c r="F427" s="211" t="s">
        <v>143</v>
      </c>
      <c r="G427" s="208"/>
      <c r="H427" s="212">
        <v>486.45</v>
      </c>
      <c r="I427" s="213"/>
      <c r="J427" s="208"/>
      <c r="K427" s="208"/>
      <c r="L427" s="214"/>
      <c r="M427" s="215"/>
      <c r="N427" s="216"/>
      <c r="O427" s="216"/>
      <c r="P427" s="216"/>
      <c r="Q427" s="216"/>
      <c r="R427" s="216"/>
      <c r="S427" s="216"/>
      <c r="T427" s="217"/>
      <c r="AT427" s="218" t="s">
        <v>196</v>
      </c>
      <c r="AU427" s="218" t="s">
        <v>85</v>
      </c>
      <c r="AV427" s="13" t="s">
        <v>85</v>
      </c>
      <c r="AW427" s="13" t="s">
        <v>32</v>
      </c>
      <c r="AX427" s="13" t="s">
        <v>83</v>
      </c>
      <c r="AY427" s="218" t="s">
        <v>188</v>
      </c>
    </row>
    <row r="428" spans="1:65" s="2" customFormat="1" ht="14.45" customHeight="1">
      <c r="A428" s="34"/>
      <c r="B428" s="35"/>
      <c r="C428" s="240" t="s">
        <v>876</v>
      </c>
      <c r="D428" s="240" t="s">
        <v>406</v>
      </c>
      <c r="E428" s="241" t="s">
        <v>877</v>
      </c>
      <c r="F428" s="242" t="s">
        <v>878</v>
      </c>
      <c r="G428" s="243" t="s">
        <v>248</v>
      </c>
      <c r="H428" s="244">
        <v>59.22</v>
      </c>
      <c r="I428" s="245"/>
      <c r="J428" s="246">
        <f>ROUND(I428*H428,2)</f>
        <v>0</v>
      </c>
      <c r="K428" s="247"/>
      <c r="L428" s="248"/>
      <c r="M428" s="249" t="s">
        <v>1</v>
      </c>
      <c r="N428" s="250" t="s">
        <v>41</v>
      </c>
      <c r="O428" s="71"/>
      <c r="P428" s="203">
        <f>O428*H428</f>
        <v>0</v>
      </c>
      <c r="Q428" s="203">
        <v>2.5000000000000001E-2</v>
      </c>
      <c r="R428" s="203">
        <f>Q428*H428</f>
        <v>1.4805000000000001</v>
      </c>
      <c r="S428" s="203">
        <v>0</v>
      </c>
      <c r="T428" s="204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205" t="s">
        <v>331</v>
      </c>
      <c r="AT428" s="205" t="s">
        <v>406</v>
      </c>
      <c r="AU428" s="205" t="s">
        <v>85</v>
      </c>
      <c r="AY428" s="17" t="s">
        <v>188</v>
      </c>
      <c r="BE428" s="206">
        <f>IF(N428="základní",J428,0)</f>
        <v>0</v>
      </c>
      <c r="BF428" s="206">
        <f>IF(N428="snížená",J428,0)</f>
        <v>0</v>
      </c>
      <c r="BG428" s="206">
        <f>IF(N428="zákl. přenesená",J428,0)</f>
        <v>0</v>
      </c>
      <c r="BH428" s="206">
        <f>IF(N428="sníž. přenesená",J428,0)</f>
        <v>0</v>
      </c>
      <c r="BI428" s="206">
        <f>IF(N428="nulová",J428,0)</f>
        <v>0</v>
      </c>
      <c r="BJ428" s="17" t="s">
        <v>83</v>
      </c>
      <c r="BK428" s="206">
        <f>ROUND(I428*H428,2)</f>
        <v>0</v>
      </c>
      <c r="BL428" s="17" t="s">
        <v>263</v>
      </c>
      <c r="BM428" s="205" t="s">
        <v>879</v>
      </c>
    </row>
    <row r="429" spans="1:65" s="13" customFormat="1" ht="11.25">
      <c r="B429" s="207"/>
      <c r="C429" s="208"/>
      <c r="D429" s="209" t="s">
        <v>196</v>
      </c>
      <c r="E429" s="210" t="s">
        <v>1</v>
      </c>
      <c r="F429" s="211" t="s">
        <v>880</v>
      </c>
      <c r="G429" s="208"/>
      <c r="H429" s="212">
        <v>53.996000000000002</v>
      </c>
      <c r="I429" s="213"/>
      <c r="J429" s="208"/>
      <c r="K429" s="208"/>
      <c r="L429" s="214"/>
      <c r="M429" s="215"/>
      <c r="N429" s="216"/>
      <c r="O429" s="216"/>
      <c r="P429" s="216"/>
      <c r="Q429" s="216"/>
      <c r="R429" s="216"/>
      <c r="S429" s="216"/>
      <c r="T429" s="217"/>
      <c r="AT429" s="218" t="s">
        <v>196</v>
      </c>
      <c r="AU429" s="218" t="s">
        <v>85</v>
      </c>
      <c r="AV429" s="13" t="s">
        <v>85</v>
      </c>
      <c r="AW429" s="13" t="s">
        <v>32</v>
      </c>
      <c r="AX429" s="13" t="s">
        <v>83</v>
      </c>
      <c r="AY429" s="218" t="s">
        <v>188</v>
      </c>
    </row>
    <row r="430" spans="1:65" s="13" customFormat="1" ht="11.25">
      <c r="B430" s="207"/>
      <c r="C430" s="208"/>
      <c r="D430" s="209" t="s">
        <v>196</v>
      </c>
      <c r="E430" s="208"/>
      <c r="F430" s="211" t="s">
        <v>881</v>
      </c>
      <c r="G430" s="208"/>
      <c r="H430" s="212">
        <v>59.22</v>
      </c>
      <c r="I430" s="213"/>
      <c r="J430" s="208"/>
      <c r="K430" s="208"/>
      <c r="L430" s="214"/>
      <c r="M430" s="215"/>
      <c r="N430" s="216"/>
      <c r="O430" s="216"/>
      <c r="P430" s="216"/>
      <c r="Q430" s="216"/>
      <c r="R430" s="216"/>
      <c r="S430" s="216"/>
      <c r="T430" s="217"/>
      <c r="AT430" s="218" t="s">
        <v>196</v>
      </c>
      <c r="AU430" s="218" t="s">
        <v>85</v>
      </c>
      <c r="AV430" s="13" t="s">
        <v>85</v>
      </c>
      <c r="AW430" s="13" t="s">
        <v>4</v>
      </c>
      <c r="AX430" s="13" t="s">
        <v>83</v>
      </c>
      <c r="AY430" s="218" t="s">
        <v>188</v>
      </c>
    </row>
    <row r="431" spans="1:65" s="2" customFormat="1" ht="24.2" customHeight="1">
      <c r="A431" s="34"/>
      <c r="B431" s="35"/>
      <c r="C431" s="193" t="s">
        <v>882</v>
      </c>
      <c r="D431" s="193" t="s">
        <v>190</v>
      </c>
      <c r="E431" s="194" t="s">
        <v>883</v>
      </c>
      <c r="F431" s="195" t="s">
        <v>884</v>
      </c>
      <c r="G431" s="196" t="s">
        <v>243</v>
      </c>
      <c r="H431" s="197">
        <v>121.14</v>
      </c>
      <c r="I431" s="198"/>
      <c r="J431" s="199">
        <f>ROUND(I431*H431,2)</f>
        <v>0</v>
      </c>
      <c r="K431" s="200"/>
      <c r="L431" s="39"/>
      <c r="M431" s="201" t="s">
        <v>1</v>
      </c>
      <c r="N431" s="202" t="s">
        <v>41</v>
      </c>
      <c r="O431" s="71"/>
      <c r="P431" s="203">
        <f>O431*H431</f>
        <v>0</v>
      </c>
      <c r="Q431" s="203">
        <v>1E-4</v>
      </c>
      <c r="R431" s="203">
        <f>Q431*H431</f>
        <v>1.2114000000000002E-2</v>
      </c>
      <c r="S431" s="203">
        <v>0</v>
      </c>
      <c r="T431" s="204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205" t="s">
        <v>263</v>
      </c>
      <c r="AT431" s="205" t="s">
        <v>190</v>
      </c>
      <c r="AU431" s="205" t="s">
        <v>85</v>
      </c>
      <c r="AY431" s="17" t="s">
        <v>188</v>
      </c>
      <c r="BE431" s="206">
        <f>IF(N431="základní",J431,0)</f>
        <v>0</v>
      </c>
      <c r="BF431" s="206">
        <f>IF(N431="snížená",J431,0)</f>
        <v>0</v>
      </c>
      <c r="BG431" s="206">
        <f>IF(N431="zákl. přenesená",J431,0)</f>
        <v>0</v>
      </c>
      <c r="BH431" s="206">
        <f>IF(N431="sníž. přenesená",J431,0)</f>
        <v>0</v>
      </c>
      <c r="BI431" s="206">
        <f>IF(N431="nulová",J431,0)</f>
        <v>0</v>
      </c>
      <c r="BJ431" s="17" t="s">
        <v>83</v>
      </c>
      <c r="BK431" s="206">
        <f>ROUND(I431*H431,2)</f>
        <v>0</v>
      </c>
      <c r="BL431" s="17" t="s">
        <v>263</v>
      </c>
      <c r="BM431" s="205" t="s">
        <v>885</v>
      </c>
    </row>
    <row r="432" spans="1:65" s="13" customFormat="1" ht="11.25">
      <c r="B432" s="207"/>
      <c r="C432" s="208"/>
      <c r="D432" s="209" t="s">
        <v>196</v>
      </c>
      <c r="E432" s="210" t="s">
        <v>1</v>
      </c>
      <c r="F432" s="211" t="s">
        <v>886</v>
      </c>
      <c r="G432" s="208"/>
      <c r="H432" s="212">
        <v>121.14</v>
      </c>
      <c r="I432" s="213"/>
      <c r="J432" s="208"/>
      <c r="K432" s="208"/>
      <c r="L432" s="214"/>
      <c r="M432" s="215"/>
      <c r="N432" s="216"/>
      <c r="O432" s="216"/>
      <c r="P432" s="216"/>
      <c r="Q432" s="216"/>
      <c r="R432" s="216"/>
      <c r="S432" s="216"/>
      <c r="T432" s="217"/>
      <c r="AT432" s="218" t="s">
        <v>196</v>
      </c>
      <c r="AU432" s="218" t="s">
        <v>85</v>
      </c>
      <c r="AV432" s="13" t="s">
        <v>85</v>
      </c>
      <c r="AW432" s="13" t="s">
        <v>32</v>
      </c>
      <c r="AX432" s="13" t="s">
        <v>83</v>
      </c>
      <c r="AY432" s="218" t="s">
        <v>188</v>
      </c>
    </row>
    <row r="433" spans="1:65" s="2" customFormat="1" ht="14.45" customHeight="1">
      <c r="A433" s="34"/>
      <c r="B433" s="35"/>
      <c r="C433" s="240" t="s">
        <v>887</v>
      </c>
      <c r="D433" s="240" t="s">
        <v>406</v>
      </c>
      <c r="E433" s="241" t="s">
        <v>877</v>
      </c>
      <c r="F433" s="242" t="s">
        <v>878</v>
      </c>
      <c r="G433" s="243" t="s">
        <v>248</v>
      </c>
      <c r="H433" s="244">
        <v>2.181</v>
      </c>
      <c r="I433" s="245"/>
      <c r="J433" s="246">
        <f>ROUND(I433*H433,2)</f>
        <v>0</v>
      </c>
      <c r="K433" s="247"/>
      <c r="L433" s="248"/>
      <c r="M433" s="249" t="s">
        <v>1</v>
      </c>
      <c r="N433" s="250" t="s">
        <v>41</v>
      </c>
      <c r="O433" s="71"/>
      <c r="P433" s="203">
        <f>O433*H433</f>
        <v>0</v>
      </c>
      <c r="Q433" s="203">
        <v>2.5000000000000001E-2</v>
      </c>
      <c r="R433" s="203">
        <f>Q433*H433</f>
        <v>5.4525000000000004E-2</v>
      </c>
      <c r="S433" s="203">
        <v>0</v>
      </c>
      <c r="T433" s="204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205" t="s">
        <v>331</v>
      </c>
      <c r="AT433" s="205" t="s">
        <v>406</v>
      </c>
      <c r="AU433" s="205" t="s">
        <v>85</v>
      </c>
      <c r="AY433" s="17" t="s">
        <v>188</v>
      </c>
      <c r="BE433" s="206">
        <f>IF(N433="základní",J433,0)</f>
        <v>0</v>
      </c>
      <c r="BF433" s="206">
        <f>IF(N433="snížená",J433,0)</f>
        <v>0</v>
      </c>
      <c r="BG433" s="206">
        <f>IF(N433="zákl. přenesená",J433,0)</f>
        <v>0</v>
      </c>
      <c r="BH433" s="206">
        <f>IF(N433="sníž. přenesená",J433,0)</f>
        <v>0</v>
      </c>
      <c r="BI433" s="206">
        <f>IF(N433="nulová",J433,0)</f>
        <v>0</v>
      </c>
      <c r="BJ433" s="17" t="s">
        <v>83</v>
      </c>
      <c r="BK433" s="206">
        <f>ROUND(I433*H433,2)</f>
        <v>0</v>
      </c>
      <c r="BL433" s="17" t="s">
        <v>263</v>
      </c>
      <c r="BM433" s="205" t="s">
        <v>888</v>
      </c>
    </row>
    <row r="434" spans="1:65" s="13" customFormat="1" ht="11.25">
      <c r="B434" s="207"/>
      <c r="C434" s="208"/>
      <c r="D434" s="209" t="s">
        <v>196</v>
      </c>
      <c r="E434" s="210" t="s">
        <v>1</v>
      </c>
      <c r="F434" s="211" t="s">
        <v>889</v>
      </c>
      <c r="G434" s="208"/>
      <c r="H434" s="212">
        <v>2.181</v>
      </c>
      <c r="I434" s="213"/>
      <c r="J434" s="208"/>
      <c r="K434" s="208"/>
      <c r="L434" s="214"/>
      <c r="M434" s="215"/>
      <c r="N434" s="216"/>
      <c r="O434" s="216"/>
      <c r="P434" s="216"/>
      <c r="Q434" s="216"/>
      <c r="R434" s="216"/>
      <c r="S434" s="216"/>
      <c r="T434" s="217"/>
      <c r="AT434" s="218" t="s">
        <v>196</v>
      </c>
      <c r="AU434" s="218" t="s">
        <v>85</v>
      </c>
      <c r="AV434" s="13" t="s">
        <v>85</v>
      </c>
      <c r="AW434" s="13" t="s">
        <v>32</v>
      </c>
      <c r="AX434" s="13" t="s">
        <v>83</v>
      </c>
      <c r="AY434" s="218" t="s">
        <v>188</v>
      </c>
    </row>
    <row r="435" spans="1:65" s="2" customFormat="1" ht="24.2" customHeight="1">
      <c r="A435" s="34"/>
      <c r="B435" s="35"/>
      <c r="C435" s="193" t="s">
        <v>890</v>
      </c>
      <c r="D435" s="193" t="s">
        <v>190</v>
      </c>
      <c r="E435" s="194" t="s">
        <v>891</v>
      </c>
      <c r="F435" s="195" t="s">
        <v>892</v>
      </c>
      <c r="G435" s="196" t="s">
        <v>358</v>
      </c>
      <c r="H435" s="197">
        <v>4.2939999999999996</v>
      </c>
      <c r="I435" s="198"/>
      <c r="J435" s="199">
        <f>ROUND(I435*H435,2)</f>
        <v>0</v>
      </c>
      <c r="K435" s="200"/>
      <c r="L435" s="39"/>
      <c r="M435" s="201" t="s">
        <v>1</v>
      </c>
      <c r="N435" s="202" t="s">
        <v>41</v>
      </c>
      <c r="O435" s="71"/>
      <c r="P435" s="203">
        <f>O435*H435</f>
        <v>0</v>
      </c>
      <c r="Q435" s="203">
        <v>0</v>
      </c>
      <c r="R435" s="203">
        <f>Q435*H435</f>
        <v>0</v>
      </c>
      <c r="S435" s="203">
        <v>0</v>
      </c>
      <c r="T435" s="204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205" t="s">
        <v>263</v>
      </c>
      <c r="AT435" s="205" t="s">
        <v>190</v>
      </c>
      <c r="AU435" s="205" t="s">
        <v>85</v>
      </c>
      <c r="AY435" s="17" t="s">
        <v>188</v>
      </c>
      <c r="BE435" s="206">
        <f>IF(N435="základní",J435,0)</f>
        <v>0</v>
      </c>
      <c r="BF435" s="206">
        <f>IF(N435="snížená",J435,0)</f>
        <v>0</v>
      </c>
      <c r="BG435" s="206">
        <f>IF(N435="zákl. přenesená",J435,0)</f>
        <v>0</v>
      </c>
      <c r="BH435" s="206">
        <f>IF(N435="sníž. přenesená",J435,0)</f>
        <v>0</v>
      </c>
      <c r="BI435" s="206">
        <f>IF(N435="nulová",J435,0)</f>
        <v>0</v>
      </c>
      <c r="BJ435" s="17" t="s">
        <v>83</v>
      </c>
      <c r="BK435" s="206">
        <f>ROUND(I435*H435,2)</f>
        <v>0</v>
      </c>
      <c r="BL435" s="17" t="s">
        <v>263</v>
      </c>
      <c r="BM435" s="205" t="s">
        <v>893</v>
      </c>
    </row>
    <row r="436" spans="1:65" s="12" customFormat="1" ht="22.9" customHeight="1">
      <c r="B436" s="177"/>
      <c r="C436" s="178"/>
      <c r="D436" s="179" t="s">
        <v>75</v>
      </c>
      <c r="E436" s="191" t="s">
        <v>894</v>
      </c>
      <c r="F436" s="191" t="s">
        <v>895</v>
      </c>
      <c r="G436" s="178"/>
      <c r="H436" s="178"/>
      <c r="I436" s="181"/>
      <c r="J436" s="192">
        <f>BK436</f>
        <v>0</v>
      </c>
      <c r="K436" s="178"/>
      <c r="L436" s="183"/>
      <c r="M436" s="184"/>
      <c r="N436" s="185"/>
      <c r="O436" s="185"/>
      <c r="P436" s="186">
        <f>SUM(P437:P441)</f>
        <v>0</v>
      </c>
      <c r="Q436" s="185"/>
      <c r="R436" s="186">
        <f>SUM(R437:R441)</f>
        <v>1.5800000000000002E-2</v>
      </c>
      <c r="S436" s="185"/>
      <c r="T436" s="187">
        <f>SUM(T437:T441)</f>
        <v>6.0329999999999995E-2</v>
      </c>
      <c r="AR436" s="188" t="s">
        <v>85</v>
      </c>
      <c r="AT436" s="189" t="s">
        <v>75</v>
      </c>
      <c r="AU436" s="189" t="s">
        <v>83</v>
      </c>
      <c r="AY436" s="188" t="s">
        <v>188</v>
      </c>
      <c r="BK436" s="190">
        <f>SUM(BK437:BK441)</f>
        <v>0</v>
      </c>
    </row>
    <row r="437" spans="1:65" s="2" customFormat="1" ht="14.45" customHeight="1">
      <c r="A437" s="34"/>
      <c r="B437" s="35"/>
      <c r="C437" s="193" t="s">
        <v>896</v>
      </c>
      <c r="D437" s="193" t="s">
        <v>190</v>
      </c>
      <c r="E437" s="194" t="s">
        <v>897</v>
      </c>
      <c r="F437" s="195" t="s">
        <v>898</v>
      </c>
      <c r="G437" s="196" t="s">
        <v>203</v>
      </c>
      <c r="H437" s="197">
        <v>3</v>
      </c>
      <c r="I437" s="198"/>
      <c r="J437" s="199">
        <f>ROUND(I437*H437,2)</f>
        <v>0</v>
      </c>
      <c r="K437" s="200"/>
      <c r="L437" s="39"/>
      <c r="M437" s="201" t="s">
        <v>1</v>
      </c>
      <c r="N437" s="202" t="s">
        <v>41</v>
      </c>
      <c r="O437" s="71"/>
      <c r="P437" s="203">
        <f>O437*H437</f>
        <v>0</v>
      </c>
      <c r="Q437" s="203">
        <v>0</v>
      </c>
      <c r="R437" s="203">
        <f>Q437*H437</f>
        <v>0</v>
      </c>
      <c r="S437" s="203">
        <v>2.0109999999999999E-2</v>
      </c>
      <c r="T437" s="204">
        <f>S437*H437</f>
        <v>6.0329999999999995E-2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205" t="s">
        <v>263</v>
      </c>
      <c r="AT437" s="205" t="s">
        <v>190</v>
      </c>
      <c r="AU437" s="205" t="s">
        <v>85</v>
      </c>
      <c r="AY437" s="17" t="s">
        <v>188</v>
      </c>
      <c r="BE437" s="206">
        <f>IF(N437="základní",J437,0)</f>
        <v>0</v>
      </c>
      <c r="BF437" s="206">
        <f>IF(N437="snížená",J437,0)</f>
        <v>0</v>
      </c>
      <c r="BG437" s="206">
        <f>IF(N437="zákl. přenesená",J437,0)</f>
        <v>0</v>
      </c>
      <c r="BH437" s="206">
        <f>IF(N437="sníž. přenesená",J437,0)</f>
        <v>0</v>
      </c>
      <c r="BI437" s="206">
        <f>IF(N437="nulová",J437,0)</f>
        <v>0</v>
      </c>
      <c r="BJ437" s="17" t="s">
        <v>83</v>
      </c>
      <c r="BK437" s="206">
        <f>ROUND(I437*H437,2)</f>
        <v>0</v>
      </c>
      <c r="BL437" s="17" t="s">
        <v>263</v>
      </c>
      <c r="BM437" s="205" t="s">
        <v>899</v>
      </c>
    </row>
    <row r="438" spans="1:65" s="2" customFormat="1" ht="24.2" customHeight="1">
      <c r="A438" s="34"/>
      <c r="B438" s="35"/>
      <c r="C438" s="193" t="s">
        <v>900</v>
      </c>
      <c r="D438" s="193" t="s">
        <v>190</v>
      </c>
      <c r="E438" s="194" t="s">
        <v>901</v>
      </c>
      <c r="F438" s="195" t="s">
        <v>902</v>
      </c>
      <c r="G438" s="196" t="s">
        <v>203</v>
      </c>
      <c r="H438" s="197">
        <v>3</v>
      </c>
      <c r="I438" s="198"/>
      <c r="J438" s="199">
        <f>ROUND(I438*H438,2)</f>
        <v>0</v>
      </c>
      <c r="K438" s="200"/>
      <c r="L438" s="39"/>
      <c r="M438" s="201" t="s">
        <v>1</v>
      </c>
      <c r="N438" s="202" t="s">
        <v>41</v>
      </c>
      <c r="O438" s="71"/>
      <c r="P438" s="203">
        <f>O438*H438</f>
        <v>0</v>
      </c>
      <c r="Q438" s="203">
        <v>2.1199999999999999E-3</v>
      </c>
      <c r="R438" s="203">
        <f>Q438*H438</f>
        <v>6.3599999999999993E-3</v>
      </c>
      <c r="S438" s="203">
        <v>0</v>
      </c>
      <c r="T438" s="204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205" t="s">
        <v>263</v>
      </c>
      <c r="AT438" s="205" t="s">
        <v>190</v>
      </c>
      <c r="AU438" s="205" t="s">
        <v>85</v>
      </c>
      <c r="AY438" s="17" t="s">
        <v>188</v>
      </c>
      <c r="BE438" s="206">
        <f>IF(N438="základní",J438,0)</f>
        <v>0</v>
      </c>
      <c r="BF438" s="206">
        <f>IF(N438="snížená",J438,0)</f>
        <v>0</v>
      </c>
      <c r="BG438" s="206">
        <f>IF(N438="zákl. přenesená",J438,0)</f>
        <v>0</v>
      </c>
      <c r="BH438" s="206">
        <f>IF(N438="sníž. přenesená",J438,0)</f>
        <v>0</v>
      </c>
      <c r="BI438" s="206">
        <f>IF(N438="nulová",J438,0)</f>
        <v>0</v>
      </c>
      <c r="BJ438" s="17" t="s">
        <v>83</v>
      </c>
      <c r="BK438" s="206">
        <f>ROUND(I438*H438,2)</f>
        <v>0</v>
      </c>
      <c r="BL438" s="17" t="s">
        <v>263</v>
      </c>
      <c r="BM438" s="205" t="s">
        <v>903</v>
      </c>
    </row>
    <row r="439" spans="1:65" s="2" customFormat="1" ht="24.2" customHeight="1">
      <c r="A439" s="34"/>
      <c r="B439" s="35"/>
      <c r="C439" s="193" t="s">
        <v>904</v>
      </c>
      <c r="D439" s="193" t="s">
        <v>190</v>
      </c>
      <c r="E439" s="194" t="s">
        <v>905</v>
      </c>
      <c r="F439" s="195" t="s">
        <v>906</v>
      </c>
      <c r="G439" s="196" t="s">
        <v>203</v>
      </c>
      <c r="H439" s="197">
        <v>4</v>
      </c>
      <c r="I439" s="198"/>
      <c r="J439" s="199">
        <f>ROUND(I439*H439,2)</f>
        <v>0</v>
      </c>
      <c r="K439" s="200"/>
      <c r="L439" s="39"/>
      <c r="M439" s="201" t="s">
        <v>1</v>
      </c>
      <c r="N439" s="202" t="s">
        <v>41</v>
      </c>
      <c r="O439" s="71"/>
      <c r="P439" s="203">
        <f>O439*H439</f>
        <v>0</v>
      </c>
      <c r="Q439" s="203">
        <v>3.0000000000000001E-5</v>
      </c>
      <c r="R439" s="203">
        <f>Q439*H439</f>
        <v>1.2E-4</v>
      </c>
      <c r="S439" s="203">
        <v>0</v>
      </c>
      <c r="T439" s="204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205" t="s">
        <v>263</v>
      </c>
      <c r="AT439" s="205" t="s">
        <v>190</v>
      </c>
      <c r="AU439" s="205" t="s">
        <v>85</v>
      </c>
      <c r="AY439" s="17" t="s">
        <v>188</v>
      </c>
      <c r="BE439" s="206">
        <f>IF(N439="základní",J439,0)</f>
        <v>0</v>
      </c>
      <c r="BF439" s="206">
        <f>IF(N439="snížená",J439,0)</f>
        <v>0</v>
      </c>
      <c r="BG439" s="206">
        <f>IF(N439="zákl. přenesená",J439,0)</f>
        <v>0</v>
      </c>
      <c r="BH439" s="206">
        <f>IF(N439="sníž. přenesená",J439,0)</f>
        <v>0</v>
      </c>
      <c r="BI439" s="206">
        <f>IF(N439="nulová",J439,0)</f>
        <v>0</v>
      </c>
      <c r="BJ439" s="17" t="s">
        <v>83</v>
      </c>
      <c r="BK439" s="206">
        <f>ROUND(I439*H439,2)</f>
        <v>0</v>
      </c>
      <c r="BL439" s="17" t="s">
        <v>263</v>
      </c>
      <c r="BM439" s="205" t="s">
        <v>907</v>
      </c>
    </row>
    <row r="440" spans="1:65" s="2" customFormat="1" ht="37.9" customHeight="1">
      <c r="A440" s="34"/>
      <c r="B440" s="35"/>
      <c r="C440" s="240" t="s">
        <v>908</v>
      </c>
      <c r="D440" s="240" t="s">
        <v>406</v>
      </c>
      <c r="E440" s="241" t="s">
        <v>909</v>
      </c>
      <c r="F440" s="242" t="s">
        <v>910</v>
      </c>
      <c r="G440" s="243" t="s">
        <v>203</v>
      </c>
      <c r="H440" s="244">
        <v>4</v>
      </c>
      <c r="I440" s="245"/>
      <c r="J440" s="246">
        <f>ROUND(I440*H440,2)</f>
        <v>0</v>
      </c>
      <c r="K440" s="247"/>
      <c r="L440" s="248"/>
      <c r="M440" s="249" t="s">
        <v>1</v>
      </c>
      <c r="N440" s="250" t="s">
        <v>41</v>
      </c>
      <c r="O440" s="71"/>
      <c r="P440" s="203">
        <f>O440*H440</f>
        <v>0</v>
      </c>
      <c r="Q440" s="203">
        <v>2.33E-3</v>
      </c>
      <c r="R440" s="203">
        <f>Q440*H440</f>
        <v>9.3200000000000002E-3</v>
      </c>
      <c r="S440" s="203">
        <v>0</v>
      </c>
      <c r="T440" s="204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205" t="s">
        <v>331</v>
      </c>
      <c r="AT440" s="205" t="s">
        <v>406</v>
      </c>
      <c r="AU440" s="205" t="s">
        <v>85</v>
      </c>
      <c r="AY440" s="17" t="s">
        <v>188</v>
      </c>
      <c r="BE440" s="206">
        <f>IF(N440="základní",J440,0)</f>
        <v>0</v>
      </c>
      <c r="BF440" s="206">
        <f>IF(N440="snížená",J440,0)</f>
        <v>0</v>
      </c>
      <c r="BG440" s="206">
        <f>IF(N440="zákl. přenesená",J440,0)</f>
        <v>0</v>
      </c>
      <c r="BH440" s="206">
        <f>IF(N440="sníž. přenesená",J440,0)</f>
        <v>0</v>
      </c>
      <c r="BI440" s="206">
        <f>IF(N440="nulová",J440,0)</f>
        <v>0</v>
      </c>
      <c r="BJ440" s="17" t="s">
        <v>83</v>
      </c>
      <c r="BK440" s="206">
        <f>ROUND(I440*H440,2)</f>
        <v>0</v>
      </c>
      <c r="BL440" s="17" t="s">
        <v>263</v>
      </c>
      <c r="BM440" s="205" t="s">
        <v>911</v>
      </c>
    </row>
    <row r="441" spans="1:65" s="2" customFormat="1" ht="24.2" customHeight="1">
      <c r="A441" s="34"/>
      <c r="B441" s="35"/>
      <c r="C441" s="193" t="s">
        <v>912</v>
      </c>
      <c r="D441" s="193" t="s">
        <v>190</v>
      </c>
      <c r="E441" s="194" t="s">
        <v>913</v>
      </c>
      <c r="F441" s="195" t="s">
        <v>914</v>
      </c>
      <c r="G441" s="196" t="s">
        <v>358</v>
      </c>
      <c r="H441" s="197">
        <v>1.6E-2</v>
      </c>
      <c r="I441" s="198"/>
      <c r="J441" s="199">
        <f>ROUND(I441*H441,2)</f>
        <v>0</v>
      </c>
      <c r="K441" s="200"/>
      <c r="L441" s="39"/>
      <c r="M441" s="201" t="s">
        <v>1</v>
      </c>
      <c r="N441" s="202" t="s">
        <v>41</v>
      </c>
      <c r="O441" s="71"/>
      <c r="P441" s="203">
        <f>O441*H441</f>
        <v>0</v>
      </c>
      <c r="Q441" s="203">
        <v>0</v>
      </c>
      <c r="R441" s="203">
        <f>Q441*H441</f>
        <v>0</v>
      </c>
      <c r="S441" s="203">
        <v>0</v>
      </c>
      <c r="T441" s="204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205" t="s">
        <v>263</v>
      </c>
      <c r="AT441" s="205" t="s">
        <v>190</v>
      </c>
      <c r="AU441" s="205" t="s">
        <v>85</v>
      </c>
      <c r="AY441" s="17" t="s">
        <v>188</v>
      </c>
      <c r="BE441" s="206">
        <f>IF(N441="základní",J441,0)</f>
        <v>0</v>
      </c>
      <c r="BF441" s="206">
        <f>IF(N441="snížená",J441,0)</f>
        <v>0</v>
      </c>
      <c r="BG441" s="206">
        <f>IF(N441="zákl. přenesená",J441,0)</f>
        <v>0</v>
      </c>
      <c r="BH441" s="206">
        <f>IF(N441="sníž. přenesená",J441,0)</f>
        <v>0</v>
      </c>
      <c r="BI441" s="206">
        <f>IF(N441="nulová",J441,0)</f>
        <v>0</v>
      </c>
      <c r="BJ441" s="17" t="s">
        <v>83</v>
      </c>
      <c r="BK441" s="206">
        <f>ROUND(I441*H441,2)</f>
        <v>0</v>
      </c>
      <c r="BL441" s="17" t="s">
        <v>263</v>
      </c>
      <c r="BM441" s="205" t="s">
        <v>915</v>
      </c>
    </row>
    <row r="442" spans="1:65" s="12" customFormat="1" ht="22.9" customHeight="1">
      <c r="B442" s="177"/>
      <c r="C442" s="178"/>
      <c r="D442" s="179" t="s">
        <v>75</v>
      </c>
      <c r="E442" s="191" t="s">
        <v>916</v>
      </c>
      <c r="F442" s="191" t="s">
        <v>917</v>
      </c>
      <c r="G442" s="178"/>
      <c r="H442" s="178"/>
      <c r="I442" s="181"/>
      <c r="J442" s="192">
        <f>BK442</f>
        <v>0</v>
      </c>
      <c r="K442" s="178"/>
      <c r="L442" s="183"/>
      <c r="M442" s="184"/>
      <c r="N442" s="185"/>
      <c r="O442" s="185"/>
      <c r="P442" s="186">
        <f>SUM(P443:P445)</f>
        <v>0</v>
      </c>
      <c r="Q442" s="185"/>
      <c r="R442" s="186">
        <f>SUM(R443:R445)</f>
        <v>0</v>
      </c>
      <c r="S442" s="185"/>
      <c r="T442" s="187">
        <f>SUM(T443:T445)</f>
        <v>1.6E-2</v>
      </c>
      <c r="AR442" s="188" t="s">
        <v>85</v>
      </c>
      <c r="AT442" s="189" t="s">
        <v>75</v>
      </c>
      <c r="AU442" s="189" t="s">
        <v>83</v>
      </c>
      <c r="AY442" s="188" t="s">
        <v>188</v>
      </c>
      <c r="BK442" s="190">
        <f>SUM(BK443:BK445)</f>
        <v>0</v>
      </c>
    </row>
    <row r="443" spans="1:65" s="2" customFormat="1" ht="14.45" customHeight="1">
      <c r="A443" s="34"/>
      <c r="B443" s="35"/>
      <c r="C443" s="193" t="s">
        <v>918</v>
      </c>
      <c r="D443" s="193" t="s">
        <v>190</v>
      </c>
      <c r="E443" s="194" t="s">
        <v>919</v>
      </c>
      <c r="F443" s="195" t="s">
        <v>920</v>
      </c>
      <c r="G443" s="196" t="s">
        <v>203</v>
      </c>
      <c r="H443" s="197">
        <v>1</v>
      </c>
      <c r="I443" s="198"/>
      <c r="J443" s="199">
        <f>ROUND(I443*H443,2)</f>
        <v>0</v>
      </c>
      <c r="K443" s="200"/>
      <c r="L443" s="39"/>
      <c r="M443" s="201" t="s">
        <v>1</v>
      </c>
      <c r="N443" s="202" t="s">
        <v>41</v>
      </c>
      <c r="O443" s="71"/>
      <c r="P443" s="203">
        <f>O443*H443</f>
        <v>0</v>
      </c>
      <c r="Q443" s="203">
        <v>0</v>
      </c>
      <c r="R443" s="203">
        <f>Q443*H443</f>
        <v>0</v>
      </c>
      <c r="S443" s="203">
        <v>1.6E-2</v>
      </c>
      <c r="T443" s="204">
        <f>S443*H443</f>
        <v>1.6E-2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205" t="s">
        <v>263</v>
      </c>
      <c r="AT443" s="205" t="s">
        <v>190</v>
      </c>
      <c r="AU443" s="205" t="s">
        <v>85</v>
      </c>
      <c r="AY443" s="17" t="s">
        <v>188</v>
      </c>
      <c r="BE443" s="206">
        <f>IF(N443="základní",J443,0)</f>
        <v>0</v>
      </c>
      <c r="BF443" s="206">
        <f>IF(N443="snížená",J443,0)</f>
        <v>0</v>
      </c>
      <c r="BG443" s="206">
        <f>IF(N443="zákl. přenesená",J443,0)</f>
        <v>0</v>
      </c>
      <c r="BH443" s="206">
        <f>IF(N443="sníž. přenesená",J443,0)</f>
        <v>0</v>
      </c>
      <c r="BI443" s="206">
        <f>IF(N443="nulová",J443,0)</f>
        <v>0</v>
      </c>
      <c r="BJ443" s="17" t="s">
        <v>83</v>
      </c>
      <c r="BK443" s="206">
        <f>ROUND(I443*H443,2)</f>
        <v>0</v>
      </c>
      <c r="BL443" s="17" t="s">
        <v>263</v>
      </c>
      <c r="BM443" s="205" t="s">
        <v>921</v>
      </c>
    </row>
    <row r="444" spans="1:65" s="15" customFormat="1" ht="11.25">
      <c r="B444" s="230"/>
      <c r="C444" s="231"/>
      <c r="D444" s="209" t="s">
        <v>196</v>
      </c>
      <c r="E444" s="232" t="s">
        <v>1</v>
      </c>
      <c r="F444" s="233" t="s">
        <v>922</v>
      </c>
      <c r="G444" s="231"/>
      <c r="H444" s="232" t="s">
        <v>1</v>
      </c>
      <c r="I444" s="234"/>
      <c r="J444" s="231"/>
      <c r="K444" s="231"/>
      <c r="L444" s="235"/>
      <c r="M444" s="236"/>
      <c r="N444" s="237"/>
      <c r="O444" s="237"/>
      <c r="P444" s="237"/>
      <c r="Q444" s="237"/>
      <c r="R444" s="237"/>
      <c r="S444" s="237"/>
      <c r="T444" s="238"/>
      <c r="AT444" s="239" t="s">
        <v>196</v>
      </c>
      <c r="AU444" s="239" t="s">
        <v>85</v>
      </c>
      <c r="AV444" s="15" t="s">
        <v>83</v>
      </c>
      <c r="AW444" s="15" t="s">
        <v>32</v>
      </c>
      <c r="AX444" s="15" t="s">
        <v>76</v>
      </c>
      <c r="AY444" s="239" t="s">
        <v>188</v>
      </c>
    </row>
    <row r="445" spans="1:65" s="13" customFormat="1" ht="11.25">
      <c r="B445" s="207"/>
      <c r="C445" s="208"/>
      <c r="D445" s="209" t="s">
        <v>196</v>
      </c>
      <c r="E445" s="210" t="s">
        <v>1</v>
      </c>
      <c r="F445" s="211" t="s">
        <v>83</v>
      </c>
      <c r="G445" s="208"/>
      <c r="H445" s="212">
        <v>1</v>
      </c>
      <c r="I445" s="213"/>
      <c r="J445" s="208"/>
      <c r="K445" s="208"/>
      <c r="L445" s="214"/>
      <c r="M445" s="215"/>
      <c r="N445" s="216"/>
      <c r="O445" s="216"/>
      <c r="P445" s="216"/>
      <c r="Q445" s="216"/>
      <c r="R445" s="216"/>
      <c r="S445" s="216"/>
      <c r="T445" s="217"/>
      <c r="AT445" s="218" t="s">
        <v>196</v>
      </c>
      <c r="AU445" s="218" t="s">
        <v>85</v>
      </c>
      <c r="AV445" s="13" t="s">
        <v>85</v>
      </c>
      <c r="AW445" s="13" t="s">
        <v>32</v>
      </c>
      <c r="AX445" s="13" t="s">
        <v>83</v>
      </c>
      <c r="AY445" s="218" t="s">
        <v>188</v>
      </c>
    </row>
    <row r="446" spans="1:65" s="12" customFormat="1" ht="22.9" customHeight="1">
      <c r="B446" s="177"/>
      <c r="C446" s="178"/>
      <c r="D446" s="179" t="s">
        <v>75</v>
      </c>
      <c r="E446" s="191" t="s">
        <v>923</v>
      </c>
      <c r="F446" s="191" t="s">
        <v>924</v>
      </c>
      <c r="G446" s="178"/>
      <c r="H446" s="178"/>
      <c r="I446" s="181"/>
      <c r="J446" s="192">
        <f>BK446</f>
        <v>0</v>
      </c>
      <c r="K446" s="178"/>
      <c r="L446" s="183"/>
      <c r="M446" s="184"/>
      <c r="N446" s="185"/>
      <c r="O446" s="185"/>
      <c r="P446" s="186">
        <f>SUM(P447:P449)</f>
        <v>0</v>
      </c>
      <c r="Q446" s="185"/>
      <c r="R446" s="186">
        <f>SUM(R447:R449)</f>
        <v>7.0000000000000001E-3</v>
      </c>
      <c r="S446" s="185"/>
      <c r="T446" s="187">
        <f>SUM(T447:T449)</f>
        <v>0</v>
      </c>
      <c r="AR446" s="188" t="s">
        <v>85</v>
      </c>
      <c r="AT446" s="189" t="s">
        <v>75</v>
      </c>
      <c r="AU446" s="189" t="s">
        <v>83</v>
      </c>
      <c r="AY446" s="188" t="s">
        <v>188</v>
      </c>
      <c r="BK446" s="190">
        <f>SUM(BK447:BK449)</f>
        <v>0</v>
      </c>
    </row>
    <row r="447" spans="1:65" s="2" customFormat="1" ht="24.2" customHeight="1">
      <c r="A447" s="34"/>
      <c r="B447" s="35"/>
      <c r="C447" s="193" t="s">
        <v>925</v>
      </c>
      <c r="D447" s="193" t="s">
        <v>190</v>
      </c>
      <c r="E447" s="194" t="s">
        <v>926</v>
      </c>
      <c r="F447" s="195" t="s">
        <v>927</v>
      </c>
      <c r="G447" s="196" t="s">
        <v>203</v>
      </c>
      <c r="H447" s="197">
        <v>10</v>
      </c>
      <c r="I447" s="198"/>
      <c r="J447" s="199">
        <f>ROUND(I447*H447,2)</f>
        <v>0</v>
      </c>
      <c r="K447" s="200"/>
      <c r="L447" s="39"/>
      <c r="M447" s="201" t="s">
        <v>1</v>
      </c>
      <c r="N447" s="202" t="s">
        <v>41</v>
      </c>
      <c r="O447" s="71"/>
      <c r="P447" s="203">
        <f>O447*H447</f>
        <v>0</v>
      </c>
      <c r="Q447" s="203">
        <v>0</v>
      </c>
      <c r="R447" s="203">
        <f>Q447*H447</f>
        <v>0</v>
      </c>
      <c r="S447" s="203">
        <v>0</v>
      </c>
      <c r="T447" s="204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205" t="s">
        <v>263</v>
      </c>
      <c r="AT447" s="205" t="s">
        <v>190</v>
      </c>
      <c r="AU447" s="205" t="s">
        <v>85</v>
      </c>
      <c r="AY447" s="17" t="s">
        <v>188</v>
      </c>
      <c r="BE447" s="206">
        <f>IF(N447="základní",J447,0)</f>
        <v>0</v>
      </c>
      <c r="BF447" s="206">
        <f>IF(N447="snížená",J447,0)</f>
        <v>0</v>
      </c>
      <c r="BG447" s="206">
        <f>IF(N447="zákl. přenesená",J447,0)</f>
        <v>0</v>
      </c>
      <c r="BH447" s="206">
        <f>IF(N447="sníž. přenesená",J447,0)</f>
        <v>0</v>
      </c>
      <c r="BI447" s="206">
        <f>IF(N447="nulová",J447,0)</f>
        <v>0</v>
      </c>
      <c r="BJ447" s="17" t="s">
        <v>83</v>
      </c>
      <c r="BK447" s="206">
        <f>ROUND(I447*H447,2)</f>
        <v>0</v>
      </c>
      <c r="BL447" s="17" t="s">
        <v>263</v>
      </c>
      <c r="BM447" s="205" t="s">
        <v>928</v>
      </c>
    </row>
    <row r="448" spans="1:65" s="2" customFormat="1" ht="24.2" customHeight="1">
      <c r="A448" s="34"/>
      <c r="B448" s="35"/>
      <c r="C448" s="240" t="s">
        <v>929</v>
      </c>
      <c r="D448" s="240" t="s">
        <v>406</v>
      </c>
      <c r="E448" s="241" t="s">
        <v>930</v>
      </c>
      <c r="F448" s="242" t="s">
        <v>931</v>
      </c>
      <c r="G448" s="243" t="s">
        <v>203</v>
      </c>
      <c r="H448" s="244">
        <v>10</v>
      </c>
      <c r="I448" s="245"/>
      <c r="J448" s="246">
        <f>ROUND(I448*H448,2)</f>
        <v>0</v>
      </c>
      <c r="K448" s="247"/>
      <c r="L448" s="248"/>
      <c r="M448" s="249" t="s">
        <v>1</v>
      </c>
      <c r="N448" s="250" t="s">
        <v>41</v>
      </c>
      <c r="O448" s="71"/>
      <c r="P448" s="203">
        <f>O448*H448</f>
        <v>0</v>
      </c>
      <c r="Q448" s="203">
        <v>6.9999999999999999E-4</v>
      </c>
      <c r="R448" s="203">
        <f>Q448*H448</f>
        <v>7.0000000000000001E-3</v>
      </c>
      <c r="S448" s="203">
        <v>0</v>
      </c>
      <c r="T448" s="204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205" t="s">
        <v>331</v>
      </c>
      <c r="AT448" s="205" t="s">
        <v>406</v>
      </c>
      <c r="AU448" s="205" t="s">
        <v>85</v>
      </c>
      <c r="AY448" s="17" t="s">
        <v>188</v>
      </c>
      <c r="BE448" s="206">
        <f>IF(N448="základní",J448,0)</f>
        <v>0</v>
      </c>
      <c r="BF448" s="206">
        <f>IF(N448="snížená",J448,0)</f>
        <v>0</v>
      </c>
      <c r="BG448" s="206">
        <f>IF(N448="zákl. přenesená",J448,0)</f>
        <v>0</v>
      </c>
      <c r="BH448" s="206">
        <f>IF(N448="sníž. přenesená",J448,0)</f>
        <v>0</v>
      </c>
      <c r="BI448" s="206">
        <f>IF(N448="nulová",J448,0)</f>
        <v>0</v>
      </c>
      <c r="BJ448" s="17" t="s">
        <v>83</v>
      </c>
      <c r="BK448" s="206">
        <f>ROUND(I448*H448,2)</f>
        <v>0</v>
      </c>
      <c r="BL448" s="17" t="s">
        <v>263</v>
      </c>
      <c r="BM448" s="205" t="s">
        <v>932</v>
      </c>
    </row>
    <row r="449" spans="1:65" s="2" customFormat="1" ht="24.2" customHeight="1">
      <c r="A449" s="34"/>
      <c r="B449" s="35"/>
      <c r="C449" s="193" t="s">
        <v>933</v>
      </c>
      <c r="D449" s="193" t="s">
        <v>190</v>
      </c>
      <c r="E449" s="194" t="s">
        <v>934</v>
      </c>
      <c r="F449" s="195" t="s">
        <v>935</v>
      </c>
      <c r="G449" s="196" t="s">
        <v>358</v>
      </c>
      <c r="H449" s="197">
        <v>7.0000000000000001E-3</v>
      </c>
      <c r="I449" s="198"/>
      <c r="J449" s="199">
        <f>ROUND(I449*H449,2)</f>
        <v>0</v>
      </c>
      <c r="K449" s="200"/>
      <c r="L449" s="39"/>
      <c r="M449" s="201" t="s">
        <v>1</v>
      </c>
      <c r="N449" s="202" t="s">
        <v>41</v>
      </c>
      <c r="O449" s="71"/>
      <c r="P449" s="203">
        <f>O449*H449</f>
        <v>0</v>
      </c>
      <c r="Q449" s="203">
        <v>0</v>
      </c>
      <c r="R449" s="203">
        <f>Q449*H449</f>
        <v>0</v>
      </c>
      <c r="S449" s="203">
        <v>0</v>
      </c>
      <c r="T449" s="204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205" t="s">
        <v>263</v>
      </c>
      <c r="AT449" s="205" t="s">
        <v>190</v>
      </c>
      <c r="AU449" s="205" t="s">
        <v>85</v>
      </c>
      <c r="AY449" s="17" t="s">
        <v>188</v>
      </c>
      <c r="BE449" s="206">
        <f>IF(N449="základní",J449,0)</f>
        <v>0</v>
      </c>
      <c r="BF449" s="206">
        <f>IF(N449="snížená",J449,0)</f>
        <v>0</v>
      </c>
      <c r="BG449" s="206">
        <f>IF(N449="zákl. přenesená",J449,0)</f>
        <v>0</v>
      </c>
      <c r="BH449" s="206">
        <f>IF(N449="sníž. přenesená",J449,0)</f>
        <v>0</v>
      </c>
      <c r="BI449" s="206">
        <f>IF(N449="nulová",J449,0)</f>
        <v>0</v>
      </c>
      <c r="BJ449" s="17" t="s">
        <v>83</v>
      </c>
      <c r="BK449" s="206">
        <f>ROUND(I449*H449,2)</f>
        <v>0</v>
      </c>
      <c r="BL449" s="17" t="s">
        <v>263</v>
      </c>
      <c r="BM449" s="205" t="s">
        <v>936</v>
      </c>
    </row>
    <row r="450" spans="1:65" s="12" customFormat="1" ht="22.9" customHeight="1">
      <c r="B450" s="177"/>
      <c r="C450" s="178"/>
      <c r="D450" s="179" t="s">
        <v>75</v>
      </c>
      <c r="E450" s="191" t="s">
        <v>937</v>
      </c>
      <c r="F450" s="191" t="s">
        <v>938</v>
      </c>
      <c r="G450" s="178"/>
      <c r="H450" s="178"/>
      <c r="I450" s="181"/>
      <c r="J450" s="192">
        <f>BK450</f>
        <v>0</v>
      </c>
      <c r="K450" s="178"/>
      <c r="L450" s="183"/>
      <c r="M450" s="184"/>
      <c r="N450" s="185"/>
      <c r="O450" s="185"/>
      <c r="P450" s="186">
        <f>SUM(P451:P453)</f>
        <v>0</v>
      </c>
      <c r="Q450" s="185"/>
      <c r="R450" s="186">
        <f>SUM(R451:R453)</f>
        <v>1.0709409599999999</v>
      </c>
      <c r="S450" s="185"/>
      <c r="T450" s="187">
        <f>SUM(T451:T453)</f>
        <v>0</v>
      </c>
      <c r="AR450" s="188" t="s">
        <v>85</v>
      </c>
      <c r="AT450" s="189" t="s">
        <v>75</v>
      </c>
      <c r="AU450" s="189" t="s">
        <v>83</v>
      </c>
      <c r="AY450" s="188" t="s">
        <v>188</v>
      </c>
      <c r="BK450" s="190">
        <f>SUM(BK451:BK453)</f>
        <v>0</v>
      </c>
    </row>
    <row r="451" spans="1:65" s="2" customFormat="1" ht="24.2" customHeight="1">
      <c r="A451" s="34"/>
      <c r="B451" s="35"/>
      <c r="C451" s="193" t="s">
        <v>939</v>
      </c>
      <c r="D451" s="193" t="s">
        <v>190</v>
      </c>
      <c r="E451" s="194" t="s">
        <v>940</v>
      </c>
      <c r="F451" s="195" t="s">
        <v>941</v>
      </c>
      <c r="G451" s="196" t="s">
        <v>193</v>
      </c>
      <c r="H451" s="197">
        <v>67.823999999999998</v>
      </c>
      <c r="I451" s="198"/>
      <c r="J451" s="199">
        <f>ROUND(I451*H451,2)</f>
        <v>0</v>
      </c>
      <c r="K451" s="200"/>
      <c r="L451" s="39"/>
      <c r="M451" s="201" t="s">
        <v>1</v>
      </c>
      <c r="N451" s="202" t="s">
        <v>41</v>
      </c>
      <c r="O451" s="71"/>
      <c r="P451" s="203">
        <f>O451*H451</f>
        <v>0</v>
      </c>
      <c r="Q451" s="203">
        <v>1.5789999999999998E-2</v>
      </c>
      <c r="R451" s="203">
        <f>Q451*H451</f>
        <v>1.0709409599999999</v>
      </c>
      <c r="S451" s="203">
        <v>0</v>
      </c>
      <c r="T451" s="204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205" t="s">
        <v>263</v>
      </c>
      <c r="AT451" s="205" t="s">
        <v>190</v>
      </c>
      <c r="AU451" s="205" t="s">
        <v>85</v>
      </c>
      <c r="AY451" s="17" t="s">
        <v>188</v>
      </c>
      <c r="BE451" s="206">
        <f>IF(N451="základní",J451,0)</f>
        <v>0</v>
      </c>
      <c r="BF451" s="206">
        <f>IF(N451="snížená",J451,0)</f>
        <v>0</v>
      </c>
      <c r="BG451" s="206">
        <f>IF(N451="zákl. přenesená",J451,0)</f>
        <v>0</v>
      </c>
      <c r="BH451" s="206">
        <f>IF(N451="sníž. přenesená",J451,0)</f>
        <v>0</v>
      </c>
      <c r="BI451" s="206">
        <f>IF(N451="nulová",J451,0)</f>
        <v>0</v>
      </c>
      <c r="BJ451" s="17" t="s">
        <v>83</v>
      </c>
      <c r="BK451" s="206">
        <f>ROUND(I451*H451,2)</f>
        <v>0</v>
      </c>
      <c r="BL451" s="17" t="s">
        <v>263</v>
      </c>
      <c r="BM451" s="205" t="s">
        <v>942</v>
      </c>
    </row>
    <row r="452" spans="1:65" s="13" customFormat="1" ht="11.25">
      <c r="B452" s="207"/>
      <c r="C452" s="208"/>
      <c r="D452" s="209" t="s">
        <v>196</v>
      </c>
      <c r="E452" s="210" t="s">
        <v>1</v>
      </c>
      <c r="F452" s="211" t="s">
        <v>943</v>
      </c>
      <c r="G452" s="208"/>
      <c r="H452" s="212">
        <v>67.823999999999998</v>
      </c>
      <c r="I452" s="213"/>
      <c r="J452" s="208"/>
      <c r="K452" s="208"/>
      <c r="L452" s="214"/>
      <c r="M452" s="215"/>
      <c r="N452" s="216"/>
      <c r="O452" s="216"/>
      <c r="P452" s="216"/>
      <c r="Q452" s="216"/>
      <c r="R452" s="216"/>
      <c r="S452" s="216"/>
      <c r="T452" s="217"/>
      <c r="AT452" s="218" t="s">
        <v>196</v>
      </c>
      <c r="AU452" s="218" t="s">
        <v>85</v>
      </c>
      <c r="AV452" s="13" t="s">
        <v>85</v>
      </c>
      <c r="AW452" s="13" t="s">
        <v>32</v>
      </c>
      <c r="AX452" s="13" t="s">
        <v>83</v>
      </c>
      <c r="AY452" s="218" t="s">
        <v>188</v>
      </c>
    </row>
    <row r="453" spans="1:65" s="2" customFormat="1" ht="24.2" customHeight="1">
      <c r="A453" s="34"/>
      <c r="B453" s="35"/>
      <c r="C453" s="193" t="s">
        <v>944</v>
      </c>
      <c r="D453" s="193" t="s">
        <v>190</v>
      </c>
      <c r="E453" s="194" t="s">
        <v>945</v>
      </c>
      <c r="F453" s="195" t="s">
        <v>946</v>
      </c>
      <c r="G453" s="196" t="s">
        <v>358</v>
      </c>
      <c r="H453" s="197">
        <v>1.071</v>
      </c>
      <c r="I453" s="198"/>
      <c r="J453" s="199">
        <f>ROUND(I453*H453,2)</f>
        <v>0</v>
      </c>
      <c r="K453" s="200"/>
      <c r="L453" s="39"/>
      <c r="M453" s="201" t="s">
        <v>1</v>
      </c>
      <c r="N453" s="202" t="s">
        <v>41</v>
      </c>
      <c r="O453" s="71"/>
      <c r="P453" s="203">
        <f>O453*H453</f>
        <v>0</v>
      </c>
      <c r="Q453" s="203">
        <v>0</v>
      </c>
      <c r="R453" s="203">
        <f>Q453*H453</f>
        <v>0</v>
      </c>
      <c r="S453" s="203">
        <v>0</v>
      </c>
      <c r="T453" s="204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205" t="s">
        <v>263</v>
      </c>
      <c r="AT453" s="205" t="s">
        <v>190</v>
      </c>
      <c r="AU453" s="205" t="s">
        <v>85</v>
      </c>
      <c r="AY453" s="17" t="s">
        <v>188</v>
      </c>
      <c r="BE453" s="206">
        <f>IF(N453="základní",J453,0)</f>
        <v>0</v>
      </c>
      <c r="BF453" s="206">
        <f>IF(N453="snížená",J453,0)</f>
        <v>0</v>
      </c>
      <c r="BG453" s="206">
        <f>IF(N453="zákl. přenesená",J453,0)</f>
        <v>0</v>
      </c>
      <c r="BH453" s="206">
        <f>IF(N453="sníž. přenesená",J453,0)</f>
        <v>0</v>
      </c>
      <c r="BI453" s="206">
        <f>IF(N453="nulová",J453,0)</f>
        <v>0</v>
      </c>
      <c r="BJ453" s="17" t="s">
        <v>83</v>
      </c>
      <c r="BK453" s="206">
        <f>ROUND(I453*H453,2)</f>
        <v>0</v>
      </c>
      <c r="BL453" s="17" t="s">
        <v>263</v>
      </c>
      <c r="BM453" s="205" t="s">
        <v>947</v>
      </c>
    </row>
    <row r="454" spans="1:65" s="12" customFormat="1" ht="22.9" customHeight="1">
      <c r="B454" s="177"/>
      <c r="C454" s="178"/>
      <c r="D454" s="179" t="s">
        <v>75</v>
      </c>
      <c r="E454" s="191" t="s">
        <v>948</v>
      </c>
      <c r="F454" s="191" t="s">
        <v>949</v>
      </c>
      <c r="G454" s="178"/>
      <c r="H454" s="178"/>
      <c r="I454" s="181"/>
      <c r="J454" s="192">
        <f>BK454</f>
        <v>0</v>
      </c>
      <c r="K454" s="178"/>
      <c r="L454" s="183"/>
      <c r="M454" s="184"/>
      <c r="N454" s="185"/>
      <c r="O454" s="185"/>
      <c r="P454" s="186">
        <f>SUM(P455:P487)</f>
        <v>0</v>
      </c>
      <c r="Q454" s="185"/>
      <c r="R454" s="186">
        <f>SUM(R455:R487)</f>
        <v>1.6288964000000001</v>
      </c>
      <c r="S454" s="185"/>
      <c r="T454" s="187">
        <f>SUM(T455:T487)</f>
        <v>0.513266</v>
      </c>
      <c r="AR454" s="188" t="s">
        <v>85</v>
      </c>
      <c r="AT454" s="189" t="s">
        <v>75</v>
      </c>
      <c r="AU454" s="189" t="s">
        <v>83</v>
      </c>
      <c r="AY454" s="188" t="s">
        <v>188</v>
      </c>
      <c r="BK454" s="190">
        <f>SUM(BK455:BK487)</f>
        <v>0</v>
      </c>
    </row>
    <row r="455" spans="1:65" s="2" customFormat="1" ht="14.45" customHeight="1">
      <c r="A455" s="34"/>
      <c r="B455" s="35"/>
      <c r="C455" s="193" t="s">
        <v>950</v>
      </c>
      <c r="D455" s="193" t="s">
        <v>190</v>
      </c>
      <c r="E455" s="194" t="s">
        <v>951</v>
      </c>
      <c r="F455" s="195" t="s">
        <v>952</v>
      </c>
      <c r="G455" s="196" t="s">
        <v>243</v>
      </c>
      <c r="H455" s="197">
        <v>9</v>
      </c>
      <c r="I455" s="198"/>
      <c r="J455" s="199">
        <f>ROUND(I455*H455,2)</f>
        <v>0</v>
      </c>
      <c r="K455" s="200"/>
      <c r="L455" s="39"/>
      <c r="M455" s="201" t="s">
        <v>1</v>
      </c>
      <c r="N455" s="202" t="s">
        <v>41</v>
      </c>
      <c r="O455" s="71"/>
      <c r="P455" s="203">
        <f>O455*H455</f>
        <v>0</v>
      </c>
      <c r="Q455" s="203">
        <v>0</v>
      </c>
      <c r="R455" s="203">
        <f>Q455*H455</f>
        <v>0</v>
      </c>
      <c r="S455" s="203">
        <v>6.7000000000000002E-4</v>
      </c>
      <c r="T455" s="204">
        <f>S455*H455</f>
        <v>6.0300000000000006E-3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205" t="s">
        <v>263</v>
      </c>
      <c r="AT455" s="205" t="s">
        <v>190</v>
      </c>
      <c r="AU455" s="205" t="s">
        <v>85</v>
      </c>
      <c r="AY455" s="17" t="s">
        <v>188</v>
      </c>
      <c r="BE455" s="206">
        <f>IF(N455="základní",J455,0)</f>
        <v>0</v>
      </c>
      <c r="BF455" s="206">
        <f>IF(N455="snížená",J455,0)</f>
        <v>0</v>
      </c>
      <c r="BG455" s="206">
        <f>IF(N455="zákl. přenesená",J455,0)</f>
        <v>0</v>
      </c>
      <c r="BH455" s="206">
        <f>IF(N455="sníž. přenesená",J455,0)</f>
        <v>0</v>
      </c>
      <c r="BI455" s="206">
        <f>IF(N455="nulová",J455,0)</f>
        <v>0</v>
      </c>
      <c r="BJ455" s="17" t="s">
        <v>83</v>
      </c>
      <c r="BK455" s="206">
        <f>ROUND(I455*H455,2)</f>
        <v>0</v>
      </c>
      <c r="BL455" s="17" t="s">
        <v>263</v>
      </c>
      <c r="BM455" s="205" t="s">
        <v>953</v>
      </c>
    </row>
    <row r="456" spans="1:65" s="13" customFormat="1" ht="11.25">
      <c r="B456" s="207"/>
      <c r="C456" s="208"/>
      <c r="D456" s="209" t="s">
        <v>196</v>
      </c>
      <c r="E456" s="210" t="s">
        <v>1</v>
      </c>
      <c r="F456" s="211" t="s">
        <v>954</v>
      </c>
      <c r="G456" s="208"/>
      <c r="H456" s="212">
        <v>9</v>
      </c>
      <c r="I456" s="213"/>
      <c r="J456" s="208"/>
      <c r="K456" s="208"/>
      <c r="L456" s="214"/>
      <c r="M456" s="215"/>
      <c r="N456" s="216"/>
      <c r="O456" s="216"/>
      <c r="P456" s="216"/>
      <c r="Q456" s="216"/>
      <c r="R456" s="216"/>
      <c r="S456" s="216"/>
      <c r="T456" s="217"/>
      <c r="AT456" s="218" t="s">
        <v>196</v>
      </c>
      <c r="AU456" s="218" t="s">
        <v>85</v>
      </c>
      <c r="AV456" s="13" t="s">
        <v>85</v>
      </c>
      <c r="AW456" s="13" t="s">
        <v>32</v>
      </c>
      <c r="AX456" s="13" t="s">
        <v>83</v>
      </c>
      <c r="AY456" s="218" t="s">
        <v>188</v>
      </c>
    </row>
    <row r="457" spans="1:65" s="2" customFormat="1" ht="24.2" customHeight="1">
      <c r="A457" s="34"/>
      <c r="B457" s="35"/>
      <c r="C457" s="193" t="s">
        <v>955</v>
      </c>
      <c r="D457" s="193" t="s">
        <v>190</v>
      </c>
      <c r="E457" s="194" t="s">
        <v>956</v>
      </c>
      <c r="F457" s="195" t="s">
        <v>957</v>
      </c>
      <c r="G457" s="196" t="s">
        <v>243</v>
      </c>
      <c r="H457" s="197">
        <v>123.4</v>
      </c>
      <c r="I457" s="198"/>
      <c r="J457" s="199">
        <f>ROUND(I457*H457,2)</f>
        <v>0</v>
      </c>
      <c r="K457" s="200"/>
      <c r="L457" s="39"/>
      <c r="M457" s="201" t="s">
        <v>1</v>
      </c>
      <c r="N457" s="202" t="s">
        <v>41</v>
      </c>
      <c r="O457" s="71"/>
      <c r="P457" s="203">
        <f>O457*H457</f>
        <v>0</v>
      </c>
      <c r="Q457" s="203">
        <v>0</v>
      </c>
      <c r="R457" s="203">
        <f>Q457*H457</f>
        <v>0</v>
      </c>
      <c r="S457" s="203">
        <v>1.91E-3</v>
      </c>
      <c r="T457" s="204">
        <f>S457*H457</f>
        <v>0.23569400000000001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205" t="s">
        <v>263</v>
      </c>
      <c r="AT457" s="205" t="s">
        <v>190</v>
      </c>
      <c r="AU457" s="205" t="s">
        <v>85</v>
      </c>
      <c r="AY457" s="17" t="s">
        <v>188</v>
      </c>
      <c r="BE457" s="206">
        <f>IF(N457="základní",J457,0)</f>
        <v>0</v>
      </c>
      <c r="BF457" s="206">
        <f>IF(N457="snížená",J457,0)</f>
        <v>0</v>
      </c>
      <c r="BG457" s="206">
        <f>IF(N457="zákl. přenesená",J457,0)</f>
        <v>0</v>
      </c>
      <c r="BH457" s="206">
        <f>IF(N457="sníž. přenesená",J457,0)</f>
        <v>0</v>
      </c>
      <c r="BI457" s="206">
        <f>IF(N457="nulová",J457,0)</f>
        <v>0</v>
      </c>
      <c r="BJ457" s="17" t="s">
        <v>83</v>
      </c>
      <c r="BK457" s="206">
        <f>ROUND(I457*H457,2)</f>
        <v>0</v>
      </c>
      <c r="BL457" s="17" t="s">
        <v>263</v>
      </c>
      <c r="BM457" s="205" t="s">
        <v>958</v>
      </c>
    </row>
    <row r="458" spans="1:65" s="13" customFormat="1" ht="11.25">
      <c r="B458" s="207"/>
      <c r="C458" s="208"/>
      <c r="D458" s="209" t="s">
        <v>196</v>
      </c>
      <c r="E458" s="210" t="s">
        <v>1</v>
      </c>
      <c r="F458" s="211" t="s">
        <v>959</v>
      </c>
      <c r="G458" s="208"/>
      <c r="H458" s="212">
        <v>123.4</v>
      </c>
      <c r="I458" s="213"/>
      <c r="J458" s="208"/>
      <c r="K458" s="208"/>
      <c r="L458" s="214"/>
      <c r="M458" s="215"/>
      <c r="N458" s="216"/>
      <c r="O458" s="216"/>
      <c r="P458" s="216"/>
      <c r="Q458" s="216"/>
      <c r="R458" s="216"/>
      <c r="S458" s="216"/>
      <c r="T458" s="217"/>
      <c r="AT458" s="218" t="s">
        <v>196</v>
      </c>
      <c r="AU458" s="218" t="s">
        <v>85</v>
      </c>
      <c r="AV458" s="13" t="s">
        <v>85</v>
      </c>
      <c r="AW458" s="13" t="s">
        <v>32</v>
      </c>
      <c r="AX458" s="13" t="s">
        <v>83</v>
      </c>
      <c r="AY458" s="218" t="s">
        <v>188</v>
      </c>
    </row>
    <row r="459" spans="1:65" s="2" customFormat="1" ht="14.45" customHeight="1">
      <c r="A459" s="34"/>
      <c r="B459" s="35"/>
      <c r="C459" s="193" t="s">
        <v>960</v>
      </c>
      <c r="D459" s="193" t="s">
        <v>190</v>
      </c>
      <c r="E459" s="194" t="s">
        <v>961</v>
      </c>
      <c r="F459" s="195" t="s">
        <v>962</v>
      </c>
      <c r="G459" s="196" t="s">
        <v>243</v>
      </c>
      <c r="H459" s="197">
        <v>162.6</v>
      </c>
      <c r="I459" s="198"/>
      <c r="J459" s="199">
        <f>ROUND(I459*H459,2)</f>
        <v>0</v>
      </c>
      <c r="K459" s="200"/>
      <c r="L459" s="39"/>
      <c r="M459" s="201" t="s">
        <v>1</v>
      </c>
      <c r="N459" s="202" t="s">
        <v>41</v>
      </c>
      <c r="O459" s="71"/>
      <c r="P459" s="203">
        <f>O459*H459</f>
        <v>0</v>
      </c>
      <c r="Q459" s="203">
        <v>0</v>
      </c>
      <c r="R459" s="203">
        <f>Q459*H459</f>
        <v>0</v>
      </c>
      <c r="S459" s="203">
        <v>1.67E-3</v>
      </c>
      <c r="T459" s="204">
        <f>S459*H459</f>
        <v>0.27154200000000001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205" t="s">
        <v>263</v>
      </c>
      <c r="AT459" s="205" t="s">
        <v>190</v>
      </c>
      <c r="AU459" s="205" t="s">
        <v>85</v>
      </c>
      <c r="AY459" s="17" t="s">
        <v>188</v>
      </c>
      <c r="BE459" s="206">
        <f>IF(N459="základní",J459,0)</f>
        <v>0</v>
      </c>
      <c r="BF459" s="206">
        <f>IF(N459="snížená",J459,0)</f>
        <v>0</v>
      </c>
      <c r="BG459" s="206">
        <f>IF(N459="zákl. přenesená",J459,0)</f>
        <v>0</v>
      </c>
      <c r="BH459" s="206">
        <f>IF(N459="sníž. přenesená",J459,0)</f>
        <v>0</v>
      </c>
      <c r="BI459" s="206">
        <f>IF(N459="nulová",J459,0)</f>
        <v>0</v>
      </c>
      <c r="BJ459" s="17" t="s">
        <v>83</v>
      </c>
      <c r="BK459" s="206">
        <f>ROUND(I459*H459,2)</f>
        <v>0</v>
      </c>
      <c r="BL459" s="17" t="s">
        <v>263</v>
      </c>
      <c r="BM459" s="205" t="s">
        <v>963</v>
      </c>
    </row>
    <row r="460" spans="1:65" s="13" customFormat="1" ht="11.25">
      <c r="B460" s="207"/>
      <c r="C460" s="208"/>
      <c r="D460" s="209" t="s">
        <v>196</v>
      </c>
      <c r="E460" s="210" t="s">
        <v>1</v>
      </c>
      <c r="F460" s="211" t="s">
        <v>964</v>
      </c>
      <c r="G460" s="208"/>
      <c r="H460" s="212">
        <v>28.8</v>
      </c>
      <c r="I460" s="213"/>
      <c r="J460" s="208"/>
      <c r="K460" s="208"/>
      <c r="L460" s="214"/>
      <c r="M460" s="215"/>
      <c r="N460" s="216"/>
      <c r="O460" s="216"/>
      <c r="P460" s="216"/>
      <c r="Q460" s="216"/>
      <c r="R460" s="216"/>
      <c r="S460" s="216"/>
      <c r="T460" s="217"/>
      <c r="AT460" s="218" t="s">
        <v>196</v>
      </c>
      <c r="AU460" s="218" t="s">
        <v>85</v>
      </c>
      <c r="AV460" s="13" t="s">
        <v>85</v>
      </c>
      <c r="AW460" s="13" t="s">
        <v>32</v>
      </c>
      <c r="AX460" s="13" t="s">
        <v>76</v>
      </c>
      <c r="AY460" s="218" t="s">
        <v>188</v>
      </c>
    </row>
    <row r="461" spans="1:65" s="13" customFormat="1" ht="11.25">
      <c r="B461" s="207"/>
      <c r="C461" s="208"/>
      <c r="D461" s="209" t="s">
        <v>196</v>
      </c>
      <c r="E461" s="210" t="s">
        <v>1</v>
      </c>
      <c r="F461" s="211" t="s">
        <v>965</v>
      </c>
      <c r="G461" s="208"/>
      <c r="H461" s="212">
        <v>15</v>
      </c>
      <c r="I461" s="213"/>
      <c r="J461" s="208"/>
      <c r="K461" s="208"/>
      <c r="L461" s="214"/>
      <c r="M461" s="215"/>
      <c r="N461" s="216"/>
      <c r="O461" s="216"/>
      <c r="P461" s="216"/>
      <c r="Q461" s="216"/>
      <c r="R461" s="216"/>
      <c r="S461" s="216"/>
      <c r="T461" s="217"/>
      <c r="AT461" s="218" t="s">
        <v>196</v>
      </c>
      <c r="AU461" s="218" t="s">
        <v>85</v>
      </c>
      <c r="AV461" s="13" t="s">
        <v>85</v>
      </c>
      <c r="AW461" s="13" t="s">
        <v>32</v>
      </c>
      <c r="AX461" s="13" t="s">
        <v>76</v>
      </c>
      <c r="AY461" s="218" t="s">
        <v>188</v>
      </c>
    </row>
    <row r="462" spans="1:65" s="13" customFormat="1" ht="11.25">
      <c r="B462" s="207"/>
      <c r="C462" s="208"/>
      <c r="D462" s="209" t="s">
        <v>196</v>
      </c>
      <c r="E462" s="210" t="s">
        <v>1</v>
      </c>
      <c r="F462" s="211" t="s">
        <v>966</v>
      </c>
      <c r="G462" s="208"/>
      <c r="H462" s="212">
        <v>24</v>
      </c>
      <c r="I462" s="213"/>
      <c r="J462" s="208"/>
      <c r="K462" s="208"/>
      <c r="L462" s="214"/>
      <c r="M462" s="215"/>
      <c r="N462" s="216"/>
      <c r="O462" s="216"/>
      <c r="P462" s="216"/>
      <c r="Q462" s="216"/>
      <c r="R462" s="216"/>
      <c r="S462" s="216"/>
      <c r="T462" s="217"/>
      <c r="AT462" s="218" t="s">
        <v>196</v>
      </c>
      <c r="AU462" s="218" t="s">
        <v>85</v>
      </c>
      <c r="AV462" s="13" t="s">
        <v>85</v>
      </c>
      <c r="AW462" s="13" t="s">
        <v>32</v>
      </c>
      <c r="AX462" s="13" t="s">
        <v>76</v>
      </c>
      <c r="AY462" s="218" t="s">
        <v>188</v>
      </c>
    </row>
    <row r="463" spans="1:65" s="13" customFormat="1" ht="11.25">
      <c r="B463" s="207"/>
      <c r="C463" s="208"/>
      <c r="D463" s="209" t="s">
        <v>196</v>
      </c>
      <c r="E463" s="210" t="s">
        <v>1</v>
      </c>
      <c r="F463" s="211" t="s">
        <v>967</v>
      </c>
      <c r="G463" s="208"/>
      <c r="H463" s="212">
        <v>14.4</v>
      </c>
      <c r="I463" s="213"/>
      <c r="J463" s="208"/>
      <c r="K463" s="208"/>
      <c r="L463" s="214"/>
      <c r="M463" s="215"/>
      <c r="N463" s="216"/>
      <c r="O463" s="216"/>
      <c r="P463" s="216"/>
      <c r="Q463" s="216"/>
      <c r="R463" s="216"/>
      <c r="S463" s="216"/>
      <c r="T463" s="217"/>
      <c r="AT463" s="218" t="s">
        <v>196</v>
      </c>
      <c r="AU463" s="218" t="s">
        <v>85</v>
      </c>
      <c r="AV463" s="13" t="s">
        <v>85</v>
      </c>
      <c r="AW463" s="13" t="s">
        <v>32</v>
      </c>
      <c r="AX463" s="13" t="s">
        <v>76</v>
      </c>
      <c r="AY463" s="218" t="s">
        <v>188</v>
      </c>
    </row>
    <row r="464" spans="1:65" s="13" customFormat="1" ht="11.25">
      <c r="B464" s="207"/>
      <c r="C464" s="208"/>
      <c r="D464" s="209" t="s">
        <v>196</v>
      </c>
      <c r="E464" s="210" t="s">
        <v>1</v>
      </c>
      <c r="F464" s="211" t="s">
        <v>968</v>
      </c>
      <c r="G464" s="208"/>
      <c r="H464" s="212">
        <v>15.6</v>
      </c>
      <c r="I464" s="213"/>
      <c r="J464" s="208"/>
      <c r="K464" s="208"/>
      <c r="L464" s="214"/>
      <c r="M464" s="215"/>
      <c r="N464" s="216"/>
      <c r="O464" s="216"/>
      <c r="P464" s="216"/>
      <c r="Q464" s="216"/>
      <c r="R464" s="216"/>
      <c r="S464" s="216"/>
      <c r="T464" s="217"/>
      <c r="AT464" s="218" t="s">
        <v>196</v>
      </c>
      <c r="AU464" s="218" t="s">
        <v>85</v>
      </c>
      <c r="AV464" s="13" t="s">
        <v>85</v>
      </c>
      <c r="AW464" s="13" t="s">
        <v>32</v>
      </c>
      <c r="AX464" s="13" t="s">
        <v>76</v>
      </c>
      <c r="AY464" s="218" t="s">
        <v>188</v>
      </c>
    </row>
    <row r="465" spans="1:65" s="13" customFormat="1" ht="11.25">
      <c r="B465" s="207"/>
      <c r="C465" s="208"/>
      <c r="D465" s="209" t="s">
        <v>196</v>
      </c>
      <c r="E465" s="210" t="s">
        <v>1</v>
      </c>
      <c r="F465" s="211" t="s">
        <v>969</v>
      </c>
      <c r="G465" s="208"/>
      <c r="H465" s="212">
        <v>28.8</v>
      </c>
      <c r="I465" s="213"/>
      <c r="J465" s="208"/>
      <c r="K465" s="208"/>
      <c r="L465" s="214"/>
      <c r="M465" s="215"/>
      <c r="N465" s="216"/>
      <c r="O465" s="216"/>
      <c r="P465" s="216"/>
      <c r="Q465" s="216"/>
      <c r="R465" s="216"/>
      <c r="S465" s="216"/>
      <c r="T465" s="217"/>
      <c r="AT465" s="218" t="s">
        <v>196</v>
      </c>
      <c r="AU465" s="218" t="s">
        <v>85</v>
      </c>
      <c r="AV465" s="13" t="s">
        <v>85</v>
      </c>
      <c r="AW465" s="13" t="s">
        <v>32</v>
      </c>
      <c r="AX465" s="13" t="s">
        <v>76</v>
      </c>
      <c r="AY465" s="218" t="s">
        <v>188</v>
      </c>
    </row>
    <row r="466" spans="1:65" s="13" customFormat="1" ht="11.25">
      <c r="B466" s="207"/>
      <c r="C466" s="208"/>
      <c r="D466" s="209" t="s">
        <v>196</v>
      </c>
      <c r="E466" s="210" t="s">
        <v>1</v>
      </c>
      <c r="F466" s="211" t="s">
        <v>970</v>
      </c>
      <c r="G466" s="208"/>
      <c r="H466" s="212">
        <v>36</v>
      </c>
      <c r="I466" s="213"/>
      <c r="J466" s="208"/>
      <c r="K466" s="208"/>
      <c r="L466" s="214"/>
      <c r="M466" s="215"/>
      <c r="N466" s="216"/>
      <c r="O466" s="216"/>
      <c r="P466" s="216"/>
      <c r="Q466" s="216"/>
      <c r="R466" s="216"/>
      <c r="S466" s="216"/>
      <c r="T466" s="217"/>
      <c r="AT466" s="218" t="s">
        <v>196</v>
      </c>
      <c r="AU466" s="218" t="s">
        <v>85</v>
      </c>
      <c r="AV466" s="13" t="s">
        <v>85</v>
      </c>
      <c r="AW466" s="13" t="s">
        <v>32</v>
      </c>
      <c r="AX466" s="13" t="s">
        <v>76</v>
      </c>
      <c r="AY466" s="218" t="s">
        <v>188</v>
      </c>
    </row>
    <row r="467" spans="1:65" s="14" customFormat="1" ht="11.25">
      <c r="B467" s="219"/>
      <c r="C467" s="220"/>
      <c r="D467" s="209" t="s">
        <v>196</v>
      </c>
      <c r="E467" s="221" t="s">
        <v>1</v>
      </c>
      <c r="F467" s="222" t="s">
        <v>200</v>
      </c>
      <c r="G467" s="220"/>
      <c r="H467" s="223">
        <v>162.6</v>
      </c>
      <c r="I467" s="224"/>
      <c r="J467" s="220"/>
      <c r="K467" s="220"/>
      <c r="L467" s="225"/>
      <c r="M467" s="226"/>
      <c r="N467" s="227"/>
      <c r="O467" s="227"/>
      <c r="P467" s="227"/>
      <c r="Q467" s="227"/>
      <c r="R467" s="227"/>
      <c r="S467" s="227"/>
      <c r="T467" s="228"/>
      <c r="AT467" s="229" t="s">
        <v>196</v>
      </c>
      <c r="AU467" s="229" t="s">
        <v>85</v>
      </c>
      <c r="AV467" s="14" t="s">
        <v>194</v>
      </c>
      <c r="AW467" s="14" t="s">
        <v>32</v>
      </c>
      <c r="AX467" s="14" t="s">
        <v>83</v>
      </c>
      <c r="AY467" s="229" t="s">
        <v>188</v>
      </c>
    </row>
    <row r="468" spans="1:65" s="2" customFormat="1" ht="24.2" customHeight="1">
      <c r="A468" s="34"/>
      <c r="B468" s="35"/>
      <c r="C468" s="193" t="s">
        <v>971</v>
      </c>
      <c r="D468" s="193" t="s">
        <v>190</v>
      </c>
      <c r="E468" s="194" t="s">
        <v>972</v>
      </c>
      <c r="F468" s="195" t="s">
        <v>973</v>
      </c>
      <c r="G468" s="196" t="s">
        <v>193</v>
      </c>
      <c r="H468" s="197">
        <v>113.48</v>
      </c>
      <c r="I468" s="198"/>
      <c r="J468" s="199">
        <f>ROUND(I468*H468,2)</f>
        <v>0</v>
      </c>
      <c r="K468" s="200"/>
      <c r="L468" s="39"/>
      <c r="M468" s="201" t="s">
        <v>1</v>
      </c>
      <c r="N468" s="202" t="s">
        <v>41</v>
      </c>
      <c r="O468" s="71"/>
      <c r="P468" s="203">
        <f>O468*H468</f>
        <v>0</v>
      </c>
      <c r="Q468" s="203">
        <v>7.8300000000000002E-3</v>
      </c>
      <c r="R468" s="203">
        <f>Q468*H468</f>
        <v>0.88854840000000002</v>
      </c>
      <c r="S468" s="203">
        <v>0</v>
      </c>
      <c r="T468" s="204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205" t="s">
        <v>263</v>
      </c>
      <c r="AT468" s="205" t="s">
        <v>190</v>
      </c>
      <c r="AU468" s="205" t="s">
        <v>85</v>
      </c>
      <c r="AY468" s="17" t="s">
        <v>188</v>
      </c>
      <c r="BE468" s="206">
        <f>IF(N468="základní",J468,0)</f>
        <v>0</v>
      </c>
      <c r="BF468" s="206">
        <f>IF(N468="snížená",J468,0)</f>
        <v>0</v>
      </c>
      <c r="BG468" s="206">
        <f>IF(N468="zákl. přenesená",J468,0)</f>
        <v>0</v>
      </c>
      <c r="BH468" s="206">
        <f>IF(N468="sníž. přenesená",J468,0)</f>
        <v>0</v>
      </c>
      <c r="BI468" s="206">
        <f>IF(N468="nulová",J468,0)</f>
        <v>0</v>
      </c>
      <c r="BJ468" s="17" t="s">
        <v>83</v>
      </c>
      <c r="BK468" s="206">
        <f>ROUND(I468*H468,2)</f>
        <v>0</v>
      </c>
      <c r="BL468" s="17" t="s">
        <v>263</v>
      </c>
      <c r="BM468" s="205" t="s">
        <v>974</v>
      </c>
    </row>
    <row r="469" spans="1:65" s="13" customFormat="1" ht="11.25">
      <c r="B469" s="207"/>
      <c r="C469" s="208"/>
      <c r="D469" s="209" t="s">
        <v>196</v>
      </c>
      <c r="E469" s="210" t="s">
        <v>1</v>
      </c>
      <c r="F469" s="211" t="s">
        <v>975</v>
      </c>
      <c r="G469" s="208"/>
      <c r="H469" s="212">
        <v>64.08</v>
      </c>
      <c r="I469" s="213"/>
      <c r="J469" s="208"/>
      <c r="K469" s="208"/>
      <c r="L469" s="214"/>
      <c r="M469" s="215"/>
      <c r="N469" s="216"/>
      <c r="O469" s="216"/>
      <c r="P469" s="216"/>
      <c r="Q469" s="216"/>
      <c r="R469" s="216"/>
      <c r="S469" s="216"/>
      <c r="T469" s="217"/>
      <c r="AT469" s="218" t="s">
        <v>196</v>
      </c>
      <c r="AU469" s="218" t="s">
        <v>85</v>
      </c>
      <c r="AV469" s="13" t="s">
        <v>85</v>
      </c>
      <c r="AW469" s="13" t="s">
        <v>32</v>
      </c>
      <c r="AX469" s="13" t="s">
        <v>76</v>
      </c>
      <c r="AY469" s="218" t="s">
        <v>188</v>
      </c>
    </row>
    <row r="470" spans="1:65" s="13" customFormat="1" ht="11.25">
      <c r="B470" s="207"/>
      <c r="C470" s="208"/>
      <c r="D470" s="209" t="s">
        <v>196</v>
      </c>
      <c r="E470" s="210" t="s">
        <v>1</v>
      </c>
      <c r="F470" s="211" t="s">
        <v>976</v>
      </c>
      <c r="G470" s="208"/>
      <c r="H470" s="212">
        <v>27.36</v>
      </c>
      <c r="I470" s="213"/>
      <c r="J470" s="208"/>
      <c r="K470" s="208"/>
      <c r="L470" s="214"/>
      <c r="M470" s="215"/>
      <c r="N470" s="216"/>
      <c r="O470" s="216"/>
      <c r="P470" s="216"/>
      <c r="Q470" s="216"/>
      <c r="R470" s="216"/>
      <c r="S470" s="216"/>
      <c r="T470" s="217"/>
      <c r="AT470" s="218" t="s">
        <v>196</v>
      </c>
      <c r="AU470" s="218" t="s">
        <v>85</v>
      </c>
      <c r="AV470" s="13" t="s">
        <v>85</v>
      </c>
      <c r="AW470" s="13" t="s">
        <v>32</v>
      </c>
      <c r="AX470" s="13" t="s">
        <v>76</v>
      </c>
      <c r="AY470" s="218" t="s">
        <v>188</v>
      </c>
    </row>
    <row r="471" spans="1:65" s="13" customFormat="1" ht="11.25">
      <c r="B471" s="207"/>
      <c r="C471" s="208"/>
      <c r="D471" s="209" t="s">
        <v>196</v>
      </c>
      <c r="E471" s="210" t="s">
        <v>1</v>
      </c>
      <c r="F471" s="211" t="s">
        <v>977</v>
      </c>
      <c r="G471" s="208"/>
      <c r="H471" s="212">
        <v>8.64</v>
      </c>
      <c r="I471" s="213"/>
      <c r="J471" s="208"/>
      <c r="K471" s="208"/>
      <c r="L471" s="214"/>
      <c r="M471" s="215"/>
      <c r="N471" s="216"/>
      <c r="O471" s="216"/>
      <c r="P471" s="216"/>
      <c r="Q471" s="216"/>
      <c r="R471" s="216"/>
      <c r="S471" s="216"/>
      <c r="T471" s="217"/>
      <c r="AT471" s="218" t="s">
        <v>196</v>
      </c>
      <c r="AU471" s="218" t="s">
        <v>85</v>
      </c>
      <c r="AV471" s="13" t="s">
        <v>85</v>
      </c>
      <c r="AW471" s="13" t="s">
        <v>32</v>
      </c>
      <c r="AX471" s="13" t="s">
        <v>76</v>
      </c>
      <c r="AY471" s="218" t="s">
        <v>188</v>
      </c>
    </row>
    <row r="472" spans="1:65" s="13" customFormat="1" ht="11.25">
      <c r="B472" s="207"/>
      <c r="C472" s="208"/>
      <c r="D472" s="209" t="s">
        <v>196</v>
      </c>
      <c r="E472" s="210" t="s">
        <v>1</v>
      </c>
      <c r="F472" s="211" t="s">
        <v>978</v>
      </c>
      <c r="G472" s="208"/>
      <c r="H472" s="212">
        <v>9</v>
      </c>
      <c r="I472" s="213"/>
      <c r="J472" s="208"/>
      <c r="K472" s="208"/>
      <c r="L472" s="214"/>
      <c r="M472" s="215"/>
      <c r="N472" s="216"/>
      <c r="O472" s="216"/>
      <c r="P472" s="216"/>
      <c r="Q472" s="216"/>
      <c r="R472" s="216"/>
      <c r="S472" s="216"/>
      <c r="T472" s="217"/>
      <c r="AT472" s="218" t="s">
        <v>196</v>
      </c>
      <c r="AU472" s="218" t="s">
        <v>85</v>
      </c>
      <c r="AV472" s="13" t="s">
        <v>85</v>
      </c>
      <c r="AW472" s="13" t="s">
        <v>32</v>
      </c>
      <c r="AX472" s="13" t="s">
        <v>76</v>
      </c>
      <c r="AY472" s="218" t="s">
        <v>188</v>
      </c>
    </row>
    <row r="473" spans="1:65" s="13" customFormat="1" ht="11.25">
      <c r="B473" s="207"/>
      <c r="C473" s="208"/>
      <c r="D473" s="209" t="s">
        <v>196</v>
      </c>
      <c r="E473" s="210" t="s">
        <v>1</v>
      </c>
      <c r="F473" s="211" t="s">
        <v>979</v>
      </c>
      <c r="G473" s="208"/>
      <c r="H473" s="212">
        <v>4.4000000000000004</v>
      </c>
      <c r="I473" s="213"/>
      <c r="J473" s="208"/>
      <c r="K473" s="208"/>
      <c r="L473" s="214"/>
      <c r="M473" s="215"/>
      <c r="N473" s="216"/>
      <c r="O473" s="216"/>
      <c r="P473" s="216"/>
      <c r="Q473" s="216"/>
      <c r="R473" s="216"/>
      <c r="S473" s="216"/>
      <c r="T473" s="217"/>
      <c r="AT473" s="218" t="s">
        <v>196</v>
      </c>
      <c r="AU473" s="218" t="s">
        <v>85</v>
      </c>
      <c r="AV473" s="13" t="s">
        <v>85</v>
      </c>
      <c r="AW473" s="13" t="s">
        <v>32</v>
      </c>
      <c r="AX473" s="13" t="s">
        <v>76</v>
      </c>
      <c r="AY473" s="218" t="s">
        <v>188</v>
      </c>
    </row>
    <row r="474" spans="1:65" s="14" customFormat="1" ht="11.25">
      <c r="B474" s="219"/>
      <c r="C474" s="220"/>
      <c r="D474" s="209" t="s">
        <v>196</v>
      </c>
      <c r="E474" s="221" t="s">
        <v>1</v>
      </c>
      <c r="F474" s="222" t="s">
        <v>200</v>
      </c>
      <c r="G474" s="220"/>
      <c r="H474" s="223">
        <v>113.48</v>
      </c>
      <c r="I474" s="224"/>
      <c r="J474" s="220"/>
      <c r="K474" s="220"/>
      <c r="L474" s="225"/>
      <c r="M474" s="226"/>
      <c r="N474" s="227"/>
      <c r="O474" s="227"/>
      <c r="P474" s="227"/>
      <c r="Q474" s="227"/>
      <c r="R474" s="227"/>
      <c r="S474" s="227"/>
      <c r="T474" s="228"/>
      <c r="AT474" s="229" t="s">
        <v>196</v>
      </c>
      <c r="AU474" s="229" t="s">
        <v>85</v>
      </c>
      <c r="AV474" s="14" t="s">
        <v>194</v>
      </c>
      <c r="AW474" s="14" t="s">
        <v>32</v>
      </c>
      <c r="AX474" s="14" t="s">
        <v>83</v>
      </c>
      <c r="AY474" s="229" t="s">
        <v>188</v>
      </c>
    </row>
    <row r="475" spans="1:65" s="2" customFormat="1" ht="24.2" customHeight="1">
      <c r="A475" s="34"/>
      <c r="B475" s="35"/>
      <c r="C475" s="193" t="s">
        <v>980</v>
      </c>
      <c r="D475" s="193" t="s">
        <v>190</v>
      </c>
      <c r="E475" s="194" t="s">
        <v>981</v>
      </c>
      <c r="F475" s="195" t="s">
        <v>982</v>
      </c>
      <c r="G475" s="196" t="s">
        <v>203</v>
      </c>
      <c r="H475" s="197">
        <v>8</v>
      </c>
      <c r="I475" s="198"/>
      <c r="J475" s="199">
        <f>ROUND(I475*H475,2)</f>
        <v>0</v>
      </c>
      <c r="K475" s="200"/>
      <c r="L475" s="39"/>
      <c r="M475" s="201" t="s">
        <v>1</v>
      </c>
      <c r="N475" s="202" t="s">
        <v>41</v>
      </c>
      <c r="O475" s="71"/>
      <c r="P475" s="203">
        <f>O475*H475</f>
        <v>0</v>
      </c>
      <c r="Q475" s="203">
        <v>0</v>
      </c>
      <c r="R475" s="203">
        <f>Q475*H475</f>
        <v>0</v>
      </c>
      <c r="S475" s="203">
        <v>0</v>
      </c>
      <c r="T475" s="204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205" t="s">
        <v>263</v>
      </c>
      <c r="AT475" s="205" t="s">
        <v>190</v>
      </c>
      <c r="AU475" s="205" t="s">
        <v>85</v>
      </c>
      <c r="AY475" s="17" t="s">
        <v>188</v>
      </c>
      <c r="BE475" s="206">
        <f>IF(N475="základní",J475,0)</f>
        <v>0</v>
      </c>
      <c r="BF475" s="206">
        <f>IF(N475="snížená",J475,0)</f>
        <v>0</v>
      </c>
      <c r="BG475" s="206">
        <f>IF(N475="zákl. přenesená",J475,0)</f>
        <v>0</v>
      </c>
      <c r="BH475" s="206">
        <f>IF(N475="sníž. přenesená",J475,0)</f>
        <v>0</v>
      </c>
      <c r="BI475" s="206">
        <f>IF(N475="nulová",J475,0)</f>
        <v>0</v>
      </c>
      <c r="BJ475" s="17" t="s">
        <v>83</v>
      </c>
      <c r="BK475" s="206">
        <f>ROUND(I475*H475,2)</f>
        <v>0</v>
      </c>
      <c r="BL475" s="17" t="s">
        <v>263</v>
      </c>
      <c r="BM475" s="205" t="s">
        <v>983</v>
      </c>
    </row>
    <row r="476" spans="1:65" s="2" customFormat="1" ht="24.2" customHeight="1">
      <c r="A476" s="34"/>
      <c r="B476" s="35"/>
      <c r="C476" s="193" t="s">
        <v>984</v>
      </c>
      <c r="D476" s="193" t="s">
        <v>190</v>
      </c>
      <c r="E476" s="194" t="s">
        <v>985</v>
      </c>
      <c r="F476" s="195" t="s">
        <v>986</v>
      </c>
      <c r="G476" s="196" t="s">
        <v>243</v>
      </c>
      <c r="H476" s="197">
        <v>162.6</v>
      </c>
      <c r="I476" s="198"/>
      <c r="J476" s="199">
        <f>ROUND(I476*H476,2)</f>
        <v>0</v>
      </c>
      <c r="K476" s="200"/>
      <c r="L476" s="39"/>
      <c r="M476" s="201" t="s">
        <v>1</v>
      </c>
      <c r="N476" s="202" t="s">
        <v>41</v>
      </c>
      <c r="O476" s="71"/>
      <c r="P476" s="203">
        <f>O476*H476</f>
        <v>0</v>
      </c>
      <c r="Q476" s="203">
        <v>4.3800000000000002E-3</v>
      </c>
      <c r="R476" s="203">
        <f>Q476*H476</f>
        <v>0.71218800000000004</v>
      </c>
      <c r="S476" s="203">
        <v>0</v>
      </c>
      <c r="T476" s="204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205" t="s">
        <v>263</v>
      </c>
      <c r="AT476" s="205" t="s">
        <v>190</v>
      </c>
      <c r="AU476" s="205" t="s">
        <v>85</v>
      </c>
      <c r="AY476" s="17" t="s">
        <v>188</v>
      </c>
      <c r="BE476" s="206">
        <f>IF(N476="základní",J476,0)</f>
        <v>0</v>
      </c>
      <c r="BF476" s="206">
        <f>IF(N476="snížená",J476,0)</f>
        <v>0</v>
      </c>
      <c r="BG476" s="206">
        <f>IF(N476="zákl. přenesená",J476,0)</f>
        <v>0</v>
      </c>
      <c r="BH476" s="206">
        <f>IF(N476="sníž. přenesená",J476,0)</f>
        <v>0</v>
      </c>
      <c r="BI476" s="206">
        <f>IF(N476="nulová",J476,0)</f>
        <v>0</v>
      </c>
      <c r="BJ476" s="17" t="s">
        <v>83</v>
      </c>
      <c r="BK476" s="206">
        <f>ROUND(I476*H476,2)</f>
        <v>0</v>
      </c>
      <c r="BL476" s="17" t="s">
        <v>263</v>
      </c>
      <c r="BM476" s="205" t="s">
        <v>987</v>
      </c>
    </row>
    <row r="477" spans="1:65" s="13" customFormat="1" ht="11.25">
      <c r="B477" s="207"/>
      <c r="C477" s="208"/>
      <c r="D477" s="209" t="s">
        <v>196</v>
      </c>
      <c r="E477" s="210" t="s">
        <v>1</v>
      </c>
      <c r="F477" s="211" t="s">
        <v>988</v>
      </c>
      <c r="G477" s="208"/>
      <c r="H477" s="212">
        <v>28.8</v>
      </c>
      <c r="I477" s="213"/>
      <c r="J477" s="208"/>
      <c r="K477" s="208"/>
      <c r="L477" s="214"/>
      <c r="M477" s="215"/>
      <c r="N477" s="216"/>
      <c r="O477" s="216"/>
      <c r="P477" s="216"/>
      <c r="Q477" s="216"/>
      <c r="R477" s="216"/>
      <c r="S477" s="216"/>
      <c r="T477" s="217"/>
      <c r="AT477" s="218" t="s">
        <v>196</v>
      </c>
      <c r="AU477" s="218" t="s">
        <v>85</v>
      </c>
      <c r="AV477" s="13" t="s">
        <v>85</v>
      </c>
      <c r="AW477" s="13" t="s">
        <v>32</v>
      </c>
      <c r="AX477" s="13" t="s">
        <v>76</v>
      </c>
      <c r="AY477" s="218" t="s">
        <v>188</v>
      </c>
    </row>
    <row r="478" spans="1:65" s="13" customFormat="1" ht="11.25">
      <c r="B478" s="207"/>
      <c r="C478" s="208"/>
      <c r="D478" s="209" t="s">
        <v>196</v>
      </c>
      <c r="E478" s="210" t="s">
        <v>1</v>
      </c>
      <c r="F478" s="211" t="s">
        <v>989</v>
      </c>
      <c r="G478" s="208"/>
      <c r="H478" s="212">
        <v>15</v>
      </c>
      <c r="I478" s="213"/>
      <c r="J478" s="208"/>
      <c r="K478" s="208"/>
      <c r="L478" s="214"/>
      <c r="M478" s="215"/>
      <c r="N478" s="216"/>
      <c r="O478" s="216"/>
      <c r="P478" s="216"/>
      <c r="Q478" s="216"/>
      <c r="R478" s="216"/>
      <c r="S478" s="216"/>
      <c r="T478" s="217"/>
      <c r="AT478" s="218" t="s">
        <v>196</v>
      </c>
      <c r="AU478" s="218" t="s">
        <v>85</v>
      </c>
      <c r="AV478" s="13" t="s">
        <v>85</v>
      </c>
      <c r="AW478" s="13" t="s">
        <v>32</v>
      </c>
      <c r="AX478" s="13" t="s">
        <v>76</v>
      </c>
      <c r="AY478" s="218" t="s">
        <v>188</v>
      </c>
    </row>
    <row r="479" spans="1:65" s="13" customFormat="1" ht="11.25">
      <c r="B479" s="207"/>
      <c r="C479" s="208"/>
      <c r="D479" s="209" t="s">
        <v>196</v>
      </c>
      <c r="E479" s="210" t="s">
        <v>1</v>
      </c>
      <c r="F479" s="211" t="s">
        <v>990</v>
      </c>
      <c r="G479" s="208"/>
      <c r="H479" s="212">
        <v>24</v>
      </c>
      <c r="I479" s="213"/>
      <c r="J479" s="208"/>
      <c r="K479" s="208"/>
      <c r="L479" s="214"/>
      <c r="M479" s="215"/>
      <c r="N479" s="216"/>
      <c r="O479" s="216"/>
      <c r="P479" s="216"/>
      <c r="Q479" s="216"/>
      <c r="R479" s="216"/>
      <c r="S479" s="216"/>
      <c r="T479" s="217"/>
      <c r="AT479" s="218" t="s">
        <v>196</v>
      </c>
      <c r="AU479" s="218" t="s">
        <v>85</v>
      </c>
      <c r="AV479" s="13" t="s">
        <v>85</v>
      </c>
      <c r="AW479" s="13" t="s">
        <v>32</v>
      </c>
      <c r="AX479" s="13" t="s">
        <v>76</v>
      </c>
      <c r="AY479" s="218" t="s">
        <v>188</v>
      </c>
    </row>
    <row r="480" spans="1:65" s="13" customFormat="1" ht="11.25">
      <c r="B480" s="207"/>
      <c r="C480" s="208"/>
      <c r="D480" s="209" t="s">
        <v>196</v>
      </c>
      <c r="E480" s="210" t="s">
        <v>1</v>
      </c>
      <c r="F480" s="211" t="s">
        <v>991</v>
      </c>
      <c r="G480" s="208"/>
      <c r="H480" s="212">
        <v>14.4</v>
      </c>
      <c r="I480" s="213"/>
      <c r="J480" s="208"/>
      <c r="K480" s="208"/>
      <c r="L480" s="214"/>
      <c r="M480" s="215"/>
      <c r="N480" s="216"/>
      <c r="O480" s="216"/>
      <c r="P480" s="216"/>
      <c r="Q480" s="216"/>
      <c r="R480" s="216"/>
      <c r="S480" s="216"/>
      <c r="T480" s="217"/>
      <c r="AT480" s="218" t="s">
        <v>196</v>
      </c>
      <c r="AU480" s="218" t="s">
        <v>85</v>
      </c>
      <c r="AV480" s="13" t="s">
        <v>85</v>
      </c>
      <c r="AW480" s="13" t="s">
        <v>32</v>
      </c>
      <c r="AX480" s="13" t="s">
        <v>76</v>
      </c>
      <c r="AY480" s="218" t="s">
        <v>188</v>
      </c>
    </row>
    <row r="481" spans="1:65" s="13" customFormat="1" ht="11.25">
      <c r="B481" s="207"/>
      <c r="C481" s="208"/>
      <c r="D481" s="209" t="s">
        <v>196</v>
      </c>
      <c r="E481" s="210" t="s">
        <v>1</v>
      </c>
      <c r="F481" s="211" t="s">
        <v>992</v>
      </c>
      <c r="G481" s="208"/>
      <c r="H481" s="212">
        <v>15.6</v>
      </c>
      <c r="I481" s="213"/>
      <c r="J481" s="208"/>
      <c r="K481" s="208"/>
      <c r="L481" s="214"/>
      <c r="M481" s="215"/>
      <c r="N481" s="216"/>
      <c r="O481" s="216"/>
      <c r="P481" s="216"/>
      <c r="Q481" s="216"/>
      <c r="R481" s="216"/>
      <c r="S481" s="216"/>
      <c r="T481" s="217"/>
      <c r="AT481" s="218" t="s">
        <v>196</v>
      </c>
      <c r="AU481" s="218" t="s">
        <v>85</v>
      </c>
      <c r="AV481" s="13" t="s">
        <v>85</v>
      </c>
      <c r="AW481" s="13" t="s">
        <v>32</v>
      </c>
      <c r="AX481" s="13" t="s">
        <v>76</v>
      </c>
      <c r="AY481" s="218" t="s">
        <v>188</v>
      </c>
    </row>
    <row r="482" spans="1:65" s="13" customFormat="1" ht="11.25">
      <c r="B482" s="207"/>
      <c r="C482" s="208"/>
      <c r="D482" s="209" t="s">
        <v>196</v>
      </c>
      <c r="E482" s="210" t="s">
        <v>1</v>
      </c>
      <c r="F482" s="211" t="s">
        <v>993</v>
      </c>
      <c r="G482" s="208"/>
      <c r="H482" s="212">
        <v>28.8</v>
      </c>
      <c r="I482" s="213"/>
      <c r="J482" s="208"/>
      <c r="K482" s="208"/>
      <c r="L482" s="214"/>
      <c r="M482" s="215"/>
      <c r="N482" s="216"/>
      <c r="O482" s="216"/>
      <c r="P482" s="216"/>
      <c r="Q482" s="216"/>
      <c r="R482" s="216"/>
      <c r="S482" s="216"/>
      <c r="T482" s="217"/>
      <c r="AT482" s="218" t="s">
        <v>196</v>
      </c>
      <c r="AU482" s="218" t="s">
        <v>85</v>
      </c>
      <c r="AV482" s="13" t="s">
        <v>85</v>
      </c>
      <c r="AW482" s="13" t="s">
        <v>32</v>
      </c>
      <c r="AX482" s="13" t="s">
        <v>76</v>
      </c>
      <c r="AY482" s="218" t="s">
        <v>188</v>
      </c>
    </row>
    <row r="483" spans="1:65" s="13" customFormat="1" ht="11.25">
      <c r="B483" s="207"/>
      <c r="C483" s="208"/>
      <c r="D483" s="209" t="s">
        <v>196</v>
      </c>
      <c r="E483" s="210" t="s">
        <v>1</v>
      </c>
      <c r="F483" s="211" t="s">
        <v>994</v>
      </c>
      <c r="G483" s="208"/>
      <c r="H483" s="212">
        <v>36</v>
      </c>
      <c r="I483" s="213"/>
      <c r="J483" s="208"/>
      <c r="K483" s="208"/>
      <c r="L483" s="214"/>
      <c r="M483" s="215"/>
      <c r="N483" s="216"/>
      <c r="O483" s="216"/>
      <c r="P483" s="216"/>
      <c r="Q483" s="216"/>
      <c r="R483" s="216"/>
      <c r="S483" s="216"/>
      <c r="T483" s="217"/>
      <c r="AT483" s="218" t="s">
        <v>196</v>
      </c>
      <c r="AU483" s="218" t="s">
        <v>85</v>
      </c>
      <c r="AV483" s="13" t="s">
        <v>85</v>
      </c>
      <c r="AW483" s="13" t="s">
        <v>32</v>
      </c>
      <c r="AX483" s="13" t="s">
        <v>76</v>
      </c>
      <c r="AY483" s="218" t="s">
        <v>188</v>
      </c>
    </row>
    <row r="484" spans="1:65" s="14" customFormat="1" ht="11.25">
      <c r="B484" s="219"/>
      <c r="C484" s="220"/>
      <c r="D484" s="209" t="s">
        <v>196</v>
      </c>
      <c r="E484" s="221" t="s">
        <v>1</v>
      </c>
      <c r="F484" s="222" t="s">
        <v>200</v>
      </c>
      <c r="G484" s="220"/>
      <c r="H484" s="223">
        <v>162.6</v>
      </c>
      <c r="I484" s="224"/>
      <c r="J484" s="220"/>
      <c r="K484" s="220"/>
      <c r="L484" s="225"/>
      <c r="M484" s="226"/>
      <c r="N484" s="227"/>
      <c r="O484" s="227"/>
      <c r="P484" s="227"/>
      <c r="Q484" s="227"/>
      <c r="R484" s="227"/>
      <c r="S484" s="227"/>
      <c r="T484" s="228"/>
      <c r="AT484" s="229" t="s">
        <v>196</v>
      </c>
      <c r="AU484" s="229" t="s">
        <v>85</v>
      </c>
      <c r="AV484" s="14" t="s">
        <v>194</v>
      </c>
      <c r="AW484" s="14" t="s">
        <v>32</v>
      </c>
      <c r="AX484" s="14" t="s">
        <v>83</v>
      </c>
      <c r="AY484" s="229" t="s">
        <v>188</v>
      </c>
    </row>
    <row r="485" spans="1:65" s="2" customFormat="1" ht="24.2" customHeight="1">
      <c r="A485" s="34"/>
      <c r="B485" s="35"/>
      <c r="C485" s="193" t="s">
        <v>995</v>
      </c>
      <c r="D485" s="193" t="s">
        <v>190</v>
      </c>
      <c r="E485" s="194" t="s">
        <v>996</v>
      </c>
      <c r="F485" s="195" t="s">
        <v>997</v>
      </c>
      <c r="G485" s="196" t="s">
        <v>998</v>
      </c>
      <c r="H485" s="197">
        <v>64</v>
      </c>
      <c r="I485" s="198"/>
      <c r="J485" s="199">
        <f>ROUND(I485*H485,2)</f>
        <v>0</v>
      </c>
      <c r="K485" s="200"/>
      <c r="L485" s="39"/>
      <c r="M485" s="201" t="s">
        <v>1</v>
      </c>
      <c r="N485" s="202" t="s">
        <v>41</v>
      </c>
      <c r="O485" s="71"/>
      <c r="P485" s="203">
        <f>O485*H485</f>
        <v>0</v>
      </c>
      <c r="Q485" s="203">
        <v>0</v>
      </c>
      <c r="R485" s="203">
        <f>Q485*H485</f>
        <v>0</v>
      </c>
      <c r="S485" s="203">
        <v>0</v>
      </c>
      <c r="T485" s="204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205" t="s">
        <v>263</v>
      </c>
      <c r="AT485" s="205" t="s">
        <v>190</v>
      </c>
      <c r="AU485" s="205" t="s">
        <v>85</v>
      </c>
      <c r="AY485" s="17" t="s">
        <v>188</v>
      </c>
      <c r="BE485" s="206">
        <f>IF(N485="základní",J485,0)</f>
        <v>0</v>
      </c>
      <c r="BF485" s="206">
        <f>IF(N485="snížená",J485,0)</f>
        <v>0</v>
      </c>
      <c r="BG485" s="206">
        <f>IF(N485="zákl. přenesená",J485,0)</f>
        <v>0</v>
      </c>
      <c r="BH485" s="206">
        <f>IF(N485="sníž. přenesená",J485,0)</f>
        <v>0</v>
      </c>
      <c r="BI485" s="206">
        <f>IF(N485="nulová",J485,0)</f>
        <v>0</v>
      </c>
      <c r="BJ485" s="17" t="s">
        <v>83</v>
      </c>
      <c r="BK485" s="206">
        <f>ROUND(I485*H485,2)</f>
        <v>0</v>
      </c>
      <c r="BL485" s="17" t="s">
        <v>263</v>
      </c>
      <c r="BM485" s="205" t="s">
        <v>999</v>
      </c>
    </row>
    <row r="486" spans="1:65" s="2" customFormat="1" ht="24.2" customHeight="1">
      <c r="A486" s="34"/>
      <c r="B486" s="35"/>
      <c r="C486" s="193" t="s">
        <v>1000</v>
      </c>
      <c r="D486" s="193" t="s">
        <v>190</v>
      </c>
      <c r="E486" s="194" t="s">
        <v>1001</v>
      </c>
      <c r="F486" s="195" t="s">
        <v>1002</v>
      </c>
      <c r="G486" s="196" t="s">
        <v>243</v>
      </c>
      <c r="H486" s="197">
        <v>12.8</v>
      </c>
      <c r="I486" s="198"/>
      <c r="J486" s="199">
        <f>ROUND(I486*H486,2)</f>
        <v>0</v>
      </c>
      <c r="K486" s="200"/>
      <c r="L486" s="39"/>
      <c r="M486" s="201" t="s">
        <v>1</v>
      </c>
      <c r="N486" s="202" t="s">
        <v>41</v>
      </c>
      <c r="O486" s="71"/>
      <c r="P486" s="203">
        <f>O486*H486</f>
        <v>0</v>
      </c>
      <c r="Q486" s="203">
        <v>2.2000000000000001E-3</v>
      </c>
      <c r="R486" s="203">
        <f>Q486*H486</f>
        <v>2.8160000000000004E-2</v>
      </c>
      <c r="S486" s="203">
        <v>0</v>
      </c>
      <c r="T486" s="204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205" t="s">
        <v>263</v>
      </c>
      <c r="AT486" s="205" t="s">
        <v>190</v>
      </c>
      <c r="AU486" s="205" t="s">
        <v>85</v>
      </c>
      <c r="AY486" s="17" t="s">
        <v>188</v>
      </c>
      <c r="BE486" s="206">
        <f>IF(N486="základní",J486,0)</f>
        <v>0</v>
      </c>
      <c r="BF486" s="206">
        <f>IF(N486="snížená",J486,0)</f>
        <v>0</v>
      </c>
      <c r="BG486" s="206">
        <f>IF(N486="zákl. přenesená",J486,0)</f>
        <v>0</v>
      </c>
      <c r="BH486" s="206">
        <f>IF(N486="sníž. přenesená",J486,0)</f>
        <v>0</v>
      </c>
      <c r="BI486" s="206">
        <f>IF(N486="nulová",J486,0)</f>
        <v>0</v>
      </c>
      <c r="BJ486" s="17" t="s">
        <v>83</v>
      </c>
      <c r="BK486" s="206">
        <f>ROUND(I486*H486,2)</f>
        <v>0</v>
      </c>
      <c r="BL486" s="17" t="s">
        <v>263</v>
      </c>
      <c r="BM486" s="205" t="s">
        <v>1003</v>
      </c>
    </row>
    <row r="487" spans="1:65" s="2" customFormat="1" ht="24.2" customHeight="1">
      <c r="A487" s="34"/>
      <c r="B487" s="35"/>
      <c r="C487" s="193" t="s">
        <v>1004</v>
      </c>
      <c r="D487" s="193" t="s">
        <v>190</v>
      </c>
      <c r="E487" s="194" t="s">
        <v>1005</v>
      </c>
      <c r="F487" s="195" t="s">
        <v>1006</v>
      </c>
      <c r="G487" s="196" t="s">
        <v>358</v>
      </c>
      <c r="H487" s="197">
        <v>1.629</v>
      </c>
      <c r="I487" s="198"/>
      <c r="J487" s="199">
        <f>ROUND(I487*H487,2)</f>
        <v>0</v>
      </c>
      <c r="K487" s="200"/>
      <c r="L487" s="39"/>
      <c r="M487" s="201" t="s">
        <v>1</v>
      </c>
      <c r="N487" s="202" t="s">
        <v>41</v>
      </c>
      <c r="O487" s="71"/>
      <c r="P487" s="203">
        <f>O487*H487</f>
        <v>0</v>
      </c>
      <c r="Q487" s="203">
        <v>0</v>
      </c>
      <c r="R487" s="203">
        <f>Q487*H487</f>
        <v>0</v>
      </c>
      <c r="S487" s="203">
        <v>0</v>
      </c>
      <c r="T487" s="204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205" t="s">
        <v>263</v>
      </c>
      <c r="AT487" s="205" t="s">
        <v>190</v>
      </c>
      <c r="AU487" s="205" t="s">
        <v>85</v>
      </c>
      <c r="AY487" s="17" t="s">
        <v>188</v>
      </c>
      <c r="BE487" s="206">
        <f>IF(N487="základní",J487,0)</f>
        <v>0</v>
      </c>
      <c r="BF487" s="206">
        <f>IF(N487="snížená",J487,0)</f>
        <v>0</v>
      </c>
      <c r="BG487" s="206">
        <f>IF(N487="zákl. přenesená",J487,0)</f>
        <v>0</v>
      </c>
      <c r="BH487" s="206">
        <f>IF(N487="sníž. přenesená",J487,0)</f>
        <v>0</v>
      </c>
      <c r="BI487" s="206">
        <f>IF(N487="nulová",J487,0)</f>
        <v>0</v>
      </c>
      <c r="BJ487" s="17" t="s">
        <v>83</v>
      </c>
      <c r="BK487" s="206">
        <f>ROUND(I487*H487,2)</f>
        <v>0</v>
      </c>
      <c r="BL487" s="17" t="s">
        <v>263</v>
      </c>
      <c r="BM487" s="205" t="s">
        <v>1007</v>
      </c>
    </row>
    <row r="488" spans="1:65" s="12" customFormat="1" ht="22.9" customHeight="1">
      <c r="B488" s="177"/>
      <c r="C488" s="178"/>
      <c r="D488" s="179" t="s">
        <v>75</v>
      </c>
      <c r="E488" s="191" t="s">
        <v>1008</v>
      </c>
      <c r="F488" s="191" t="s">
        <v>1009</v>
      </c>
      <c r="G488" s="178"/>
      <c r="H488" s="178"/>
      <c r="I488" s="181"/>
      <c r="J488" s="192">
        <f>BK488</f>
        <v>0</v>
      </c>
      <c r="K488" s="178"/>
      <c r="L488" s="183"/>
      <c r="M488" s="184"/>
      <c r="N488" s="185"/>
      <c r="O488" s="185"/>
      <c r="P488" s="186">
        <f>P489</f>
        <v>0</v>
      </c>
      <c r="Q488" s="185"/>
      <c r="R488" s="186">
        <f>R489</f>
        <v>0</v>
      </c>
      <c r="S488" s="185"/>
      <c r="T488" s="187">
        <f>T489</f>
        <v>1.6500000000000001E-2</v>
      </c>
      <c r="AR488" s="188" t="s">
        <v>85</v>
      </c>
      <c r="AT488" s="189" t="s">
        <v>75</v>
      </c>
      <c r="AU488" s="189" t="s">
        <v>83</v>
      </c>
      <c r="AY488" s="188" t="s">
        <v>188</v>
      </c>
      <c r="BK488" s="190">
        <f>BK489</f>
        <v>0</v>
      </c>
    </row>
    <row r="489" spans="1:65" s="2" customFormat="1" ht="14.45" customHeight="1">
      <c r="A489" s="34"/>
      <c r="B489" s="35"/>
      <c r="C489" s="193" t="s">
        <v>1010</v>
      </c>
      <c r="D489" s="193" t="s">
        <v>190</v>
      </c>
      <c r="E489" s="194" t="s">
        <v>1011</v>
      </c>
      <c r="F489" s="195" t="s">
        <v>1012</v>
      </c>
      <c r="G489" s="196" t="s">
        <v>203</v>
      </c>
      <c r="H489" s="197">
        <v>1</v>
      </c>
      <c r="I489" s="198"/>
      <c r="J489" s="199">
        <f>ROUND(I489*H489,2)</f>
        <v>0</v>
      </c>
      <c r="K489" s="200"/>
      <c r="L489" s="39"/>
      <c r="M489" s="201" t="s">
        <v>1</v>
      </c>
      <c r="N489" s="202" t="s">
        <v>41</v>
      </c>
      <c r="O489" s="71"/>
      <c r="P489" s="203">
        <f>O489*H489</f>
        <v>0</v>
      </c>
      <c r="Q489" s="203">
        <v>0</v>
      </c>
      <c r="R489" s="203">
        <f>Q489*H489</f>
        <v>0</v>
      </c>
      <c r="S489" s="203">
        <v>1.6500000000000001E-2</v>
      </c>
      <c r="T489" s="204">
        <f>S489*H489</f>
        <v>1.6500000000000001E-2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205" t="s">
        <v>263</v>
      </c>
      <c r="AT489" s="205" t="s">
        <v>190</v>
      </c>
      <c r="AU489" s="205" t="s">
        <v>85</v>
      </c>
      <c r="AY489" s="17" t="s">
        <v>188</v>
      </c>
      <c r="BE489" s="206">
        <f>IF(N489="základní",J489,0)</f>
        <v>0</v>
      </c>
      <c r="BF489" s="206">
        <f>IF(N489="snížená",J489,0)</f>
        <v>0</v>
      </c>
      <c r="BG489" s="206">
        <f>IF(N489="zákl. přenesená",J489,0)</f>
        <v>0</v>
      </c>
      <c r="BH489" s="206">
        <f>IF(N489="sníž. přenesená",J489,0)</f>
        <v>0</v>
      </c>
      <c r="BI489" s="206">
        <f>IF(N489="nulová",J489,0)</f>
        <v>0</v>
      </c>
      <c r="BJ489" s="17" t="s">
        <v>83</v>
      </c>
      <c r="BK489" s="206">
        <f>ROUND(I489*H489,2)</f>
        <v>0</v>
      </c>
      <c r="BL489" s="17" t="s">
        <v>263</v>
      </c>
      <c r="BM489" s="205" t="s">
        <v>1013</v>
      </c>
    </row>
    <row r="490" spans="1:65" s="12" customFormat="1" ht="22.9" customHeight="1">
      <c r="B490" s="177"/>
      <c r="C490" s="178"/>
      <c r="D490" s="179" t="s">
        <v>75</v>
      </c>
      <c r="E490" s="191" t="s">
        <v>1014</v>
      </c>
      <c r="F490" s="191" t="s">
        <v>1015</v>
      </c>
      <c r="G490" s="178"/>
      <c r="H490" s="178"/>
      <c r="I490" s="181"/>
      <c r="J490" s="192">
        <f>BK490</f>
        <v>0</v>
      </c>
      <c r="K490" s="178"/>
      <c r="L490" s="183"/>
      <c r="M490" s="184"/>
      <c r="N490" s="185"/>
      <c r="O490" s="185"/>
      <c r="P490" s="186">
        <f>SUM(P491:P495)</f>
        <v>0</v>
      </c>
      <c r="Q490" s="185"/>
      <c r="R490" s="186">
        <f>SUM(R491:R495)</f>
        <v>0.40275728</v>
      </c>
      <c r="S490" s="185"/>
      <c r="T490" s="187">
        <f>SUM(T491:T495)</f>
        <v>0</v>
      </c>
      <c r="AR490" s="188" t="s">
        <v>85</v>
      </c>
      <c r="AT490" s="189" t="s">
        <v>75</v>
      </c>
      <c r="AU490" s="189" t="s">
        <v>83</v>
      </c>
      <c r="AY490" s="188" t="s">
        <v>188</v>
      </c>
      <c r="BK490" s="190">
        <f>SUM(BK491:BK495)</f>
        <v>0</v>
      </c>
    </row>
    <row r="491" spans="1:65" s="2" customFormat="1" ht="24.2" customHeight="1">
      <c r="A491" s="34"/>
      <c r="B491" s="35"/>
      <c r="C491" s="193" t="s">
        <v>1016</v>
      </c>
      <c r="D491" s="193" t="s">
        <v>190</v>
      </c>
      <c r="E491" s="194" t="s">
        <v>1017</v>
      </c>
      <c r="F491" s="195" t="s">
        <v>1018</v>
      </c>
      <c r="G491" s="196" t="s">
        <v>203</v>
      </c>
      <c r="H491" s="197">
        <v>4</v>
      </c>
      <c r="I491" s="198"/>
      <c r="J491" s="199">
        <f>ROUND(I491*H491,2)</f>
        <v>0</v>
      </c>
      <c r="K491" s="200"/>
      <c r="L491" s="39"/>
      <c r="M491" s="201" t="s">
        <v>1</v>
      </c>
      <c r="N491" s="202" t="s">
        <v>41</v>
      </c>
      <c r="O491" s="71"/>
      <c r="P491" s="203">
        <f>O491*H491</f>
        <v>0</v>
      </c>
      <c r="Q491" s="203">
        <v>9.2000000000000003E-4</v>
      </c>
      <c r="R491" s="203">
        <f>Q491*H491</f>
        <v>3.6800000000000001E-3</v>
      </c>
      <c r="S491" s="203">
        <v>0</v>
      </c>
      <c r="T491" s="204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205" t="s">
        <v>263</v>
      </c>
      <c r="AT491" s="205" t="s">
        <v>190</v>
      </c>
      <c r="AU491" s="205" t="s">
        <v>85</v>
      </c>
      <c r="AY491" s="17" t="s">
        <v>188</v>
      </c>
      <c r="BE491" s="206">
        <f>IF(N491="základní",J491,0)</f>
        <v>0</v>
      </c>
      <c r="BF491" s="206">
        <f>IF(N491="snížená",J491,0)</f>
        <v>0</v>
      </c>
      <c r="BG491" s="206">
        <f>IF(N491="zákl. přenesená",J491,0)</f>
        <v>0</v>
      </c>
      <c r="BH491" s="206">
        <f>IF(N491="sníž. přenesená",J491,0)</f>
        <v>0</v>
      </c>
      <c r="BI491" s="206">
        <f>IF(N491="nulová",J491,0)</f>
        <v>0</v>
      </c>
      <c r="BJ491" s="17" t="s">
        <v>83</v>
      </c>
      <c r="BK491" s="206">
        <f>ROUND(I491*H491,2)</f>
        <v>0</v>
      </c>
      <c r="BL491" s="17" t="s">
        <v>263</v>
      </c>
      <c r="BM491" s="205" t="s">
        <v>1019</v>
      </c>
    </row>
    <row r="492" spans="1:65" s="2" customFormat="1" ht="24.2" customHeight="1">
      <c r="A492" s="34"/>
      <c r="B492" s="35"/>
      <c r="C492" s="240" t="s">
        <v>1020</v>
      </c>
      <c r="D492" s="240" t="s">
        <v>406</v>
      </c>
      <c r="E492" s="241" t="s">
        <v>1021</v>
      </c>
      <c r="F492" s="242" t="s">
        <v>1022</v>
      </c>
      <c r="G492" s="243" t="s">
        <v>193</v>
      </c>
      <c r="H492" s="244">
        <v>15.686999999999999</v>
      </c>
      <c r="I492" s="245"/>
      <c r="J492" s="246">
        <f>ROUND(I492*H492,2)</f>
        <v>0</v>
      </c>
      <c r="K492" s="247"/>
      <c r="L492" s="248"/>
      <c r="M492" s="249" t="s">
        <v>1</v>
      </c>
      <c r="N492" s="250" t="s">
        <v>41</v>
      </c>
      <c r="O492" s="71"/>
      <c r="P492" s="203">
        <f>O492*H492</f>
        <v>0</v>
      </c>
      <c r="Q492" s="203">
        <v>2.5440000000000001E-2</v>
      </c>
      <c r="R492" s="203">
        <f>Q492*H492</f>
        <v>0.39907727999999998</v>
      </c>
      <c r="S492" s="203">
        <v>0</v>
      </c>
      <c r="T492" s="204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205" t="s">
        <v>331</v>
      </c>
      <c r="AT492" s="205" t="s">
        <v>406</v>
      </c>
      <c r="AU492" s="205" t="s">
        <v>85</v>
      </c>
      <c r="AY492" s="17" t="s">
        <v>188</v>
      </c>
      <c r="BE492" s="206">
        <f>IF(N492="základní",J492,0)</f>
        <v>0</v>
      </c>
      <c r="BF492" s="206">
        <f>IF(N492="snížená",J492,0)</f>
        <v>0</v>
      </c>
      <c r="BG492" s="206">
        <f>IF(N492="zákl. přenesená",J492,0)</f>
        <v>0</v>
      </c>
      <c r="BH492" s="206">
        <f>IF(N492="sníž. přenesená",J492,0)</f>
        <v>0</v>
      </c>
      <c r="BI492" s="206">
        <f>IF(N492="nulová",J492,0)</f>
        <v>0</v>
      </c>
      <c r="BJ492" s="17" t="s">
        <v>83</v>
      </c>
      <c r="BK492" s="206">
        <f>ROUND(I492*H492,2)</f>
        <v>0</v>
      </c>
      <c r="BL492" s="17" t="s">
        <v>263</v>
      </c>
      <c r="BM492" s="205" t="s">
        <v>1023</v>
      </c>
    </row>
    <row r="493" spans="1:65" s="13" customFormat="1" ht="11.25">
      <c r="B493" s="207"/>
      <c r="C493" s="208"/>
      <c r="D493" s="209" t="s">
        <v>196</v>
      </c>
      <c r="E493" s="210" t="s">
        <v>1</v>
      </c>
      <c r="F493" s="211" t="s">
        <v>1024</v>
      </c>
      <c r="G493" s="208"/>
      <c r="H493" s="212">
        <v>8.7149999999999999</v>
      </c>
      <c r="I493" s="213"/>
      <c r="J493" s="208"/>
      <c r="K493" s="208"/>
      <c r="L493" s="214"/>
      <c r="M493" s="215"/>
      <c r="N493" s="216"/>
      <c r="O493" s="216"/>
      <c r="P493" s="216"/>
      <c r="Q493" s="216"/>
      <c r="R493" s="216"/>
      <c r="S493" s="216"/>
      <c r="T493" s="217"/>
      <c r="AT493" s="218" t="s">
        <v>196</v>
      </c>
      <c r="AU493" s="218" t="s">
        <v>85</v>
      </c>
      <c r="AV493" s="13" t="s">
        <v>85</v>
      </c>
      <c r="AW493" s="13" t="s">
        <v>32</v>
      </c>
      <c r="AX493" s="13" t="s">
        <v>83</v>
      </c>
      <c r="AY493" s="218" t="s">
        <v>188</v>
      </c>
    </row>
    <row r="494" spans="1:65" s="13" customFormat="1" ht="11.25">
      <c r="B494" s="207"/>
      <c r="C494" s="208"/>
      <c r="D494" s="209" t="s">
        <v>196</v>
      </c>
      <c r="E494" s="208"/>
      <c r="F494" s="211" t="s">
        <v>1025</v>
      </c>
      <c r="G494" s="208"/>
      <c r="H494" s="212">
        <v>15.686999999999999</v>
      </c>
      <c r="I494" s="213"/>
      <c r="J494" s="208"/>
      <c r="K494" s="208"/>
      <c r="L494" s="214"/>
      <c r="M494" s="215"/>
      <c r="N494" s="216"/>
      <c r="O494" s="216"/>
      <c r="P494" s="216"/>
      <c r="Q494" s="216"/>
      <c r="R494" s="216"/>
      <c r="S494" s="216"/>
      <c r="T494" s="217"/>
      <c r="AT494" s="218" t="s">
        <v>196</v>
      </c>
      <c r="AU494" s="218" t="s">
        <v>85</v>
      </c>
      <c r="AV494" s="13" t="s">
        <v>85</v>
      </c>
      <c r="AW494" s="13" t="s">
        <v>4</v>
      </c>
      <c r="AX494" s="13" t="s">
        <v>83</v>
      </c>
      <c r="AY494" s="218" t="s">
        <v>188</v>
      </c>
    </row>
    <row r="495" spans="1:65" s="2" customFormat="1" ht="24.2" customHeight="1">
      <c r="A495" s="34"/>
      <c r="B495" s="35"/>
      <c r="C495" s="193" t="s">
        <v>1026</v>
      </c>
      <c r="D495" s="193" t="s">
        <v>190</v>
      </c>
      <c r="E495" s="194" t="s">
        <v>1027</v>
      </c>
      <c r="F495" s="195" t="s">
        <v>1028</v>
      </c>
      <c r="G495" s="196" t="s">
        <v>358</v>
      </c>
      <c r="H495" s="197">
        <v>0.40300000000000002</v>
      </c>
      <c r="I495" s="198"/>
      <c r="J495" s="199">
        <f>ROUND(I495*H495,2)</f>
        <v>0</v>
      </c>
      <c r="K495" s="200"/>
      <c r="L495" s="39"/>
      <c r="M495" s="201" t="s">
        <v>1</v>
      </c>
      <c r="N495" s="202" t="s">
        <v>41</v>
      </c>
      <c r="O495" s="71"/>
      <c r="P495" s="203">
        <f>O495*H495</f>
        <v>0</v>
      </c>
      <c r="Q495" s="203">
        <v>0</v>
      </c>
      <c r="R495" s="203">
        <f>Q495*H495</f>
        <v>0</v>
      </c>
      <c r="S495" s="203">
        <v>0</v>
      </c>
      <c r="T495" s="204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205" t="s">
        <v>263</v>
      </c>
      <c r="AT495" s="205" t="s">
        <v>190</v>
      </c>
      <c r="AU495" s="205" t="s">
        <v>85</v>
      </c>
      <c r="AY495" s="17" t="s">
        <v>188</v>
      </c>
      <c r="BE495" s="206">
        <f>IF(N495="základní",J495,0)</f>
        <v>0</v>
      </c>
      <c r="BF495" s="206">
        <f>IF(N495="snížená",J495,0)</f>
        <v>0</v>
      </c>
      <c r="BG495" s="206">
        <f>IF(N495="zákl. přenesená",J495,0)</f>
        <v>0</v>
      </c>
      <c r="BH495" s="206">
        <f>IF(N495="sníž. přenesená",J495,0)</f>
        <v>0</v>
      </c>
      <c r="BI495" s="206">
        <f>IF(N495="nulová",J495,0)</f>
        <v>0</v>
      </c>
      <c r="BJ495" s="17" t="s">
        <v>83</v>
      </c>
      <c r="BK495" s="206">
        <f>ROUND(I495*H495,2)</f>
        <v>0</v>
      </c>
      <c r="BL495" s="17" t="s">
        <v>263</v>
      </c>
      <c r="BM495" s="205" t="s">
        <v>1029</v>
      </c>
    </row>
    <row r="496" spans="1:65" s="12" customFormat="1" ht="22.9" customHeight="1">
      <c r="B496" s="177"/>
      <c r="C496" s="178"/>
      <c r="D496" s="179" t="s">
        <v>75</v>
      </c>
      <c r="E496" s="191" t="s">
        <v>1030</v>
      </c>
      <c r="F496" s="191" t="s">
        <v>1031</v>
      </c>
      <c r="G496" s="178"/>
      <c r="H496" s="178"/>
      <c r="I496" s="181"/>
      <c r="J496" s="192">
        <f>BK496</f>
        <v>0</v>
      </c>
      <c r="K496" s="178"/>
      <c r="L496" s="183"/>
      <c r="M496" s="184"/>
      <c r="N496" s="185"/>
      <c r="O496" s="185"/>
      <c r="P496" s="186">
        <f>SUM(P497:P519)</f>
        <v>0</v>
      </c>
      <c r="Q496" s="185"/>
      <c r="R496" s="186">
        <f>SUM(R497:R519)</f>
        <v>0.19498760000000001</v>
      </c>
      <c r="S496" s="185"/>
      <c r="T496" s="187">
        <f>SUM(T497:T519)</f>
        <v>0</v>
      </c>
      <c r="AR496" s="188" t="s">
        <v>85</v>
      </c>
      <c r="AT496" s="189" t="s">
        <v>75</v>
      </c>
      <c r="AU496" s="189" t="s">
        <v>83</v>
      </c>
      <c r="AY496" s="188" t="s">
        <v>188</v>
      </c>
      <c r="BK496" s="190">
        <f>SUM(BK497:BK519)</f>
        <v>0</v>
      </c>
    </row>
    <row r="497" spans="1:65" s="2" customFormat="1" ht="24.2" customHeight="1">
      <c r="A497" s="34"/>
      <c r="B497" s="35"/>
      <c r="C497" s="193" t="s">
        <v>1032</v>
      </c>
      <c r="D497" s="193" t="s">
        <v>190</v>
      </c>
      <c r="E497" s="194" t="s">
        <v>1033</v>
      </c>
      <c r="F497" s="195" t="s">
        <v>1034</v>
      </c>
      <c r="G497" s="196" t="s">
        <v>243</v>
      </c>
      <c r="H497" s="197">
        <v>10.66</v>
      </c>
      <c r="I497" s="198"/>
      <c r="J497" s="199">
        <f>ROUND(I497*H497,2)</f>
        <v>0</v>
      </c>
      <c r="K497" s="200"/>
      <c r="L497" s="39"/>
      <c r="M497" s="201" t="s">
        <v>1</v>
      </c>
      <c r="N497" s="202" t="s">
        <v>41</v>
      </c>
      <c r="O497" s="71"/>
      <c r="P497" s="203">
        <f>O497*H497</f>
        <v>0</v>
      </c>
      <c r="Q497" s="203">
        <v>0</v>
      </c>
      <c r="R497" s="203">
        <f>Q497*H497</f>
        <v>0</v>
      </c>
      <c r="S497" s="203">
        <v>0</v>
      </c>
      <c r="T497" s="204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205" t="s">
        <v>263</v>
      </c>
      <c r="AT497" s="205" t="s">
        <v>190</v>
      </c>
      <c r="AU497" s="205" t="s">
        <v>85</v>
      </c>
      <c r="AY497" s="17" t="s">
        <v>188</v>
      </c>
      <c r="BE497" s="206">
        <f>IF(N497="základní",J497,0)</f>
        <v>0</v>
      </c>
      <c r="BF497" s="206">
        <f>IF(N497="snížená",J497,0)</f>
        <v>0</v>
      </c>
      <c r="BG497" s="206">
        <f>IF(N497="zákl. přenesená",J497,0)</f>
        <v>0</v>
      </c>
      <c r="BH497" s="206">
        <f>IF(N497="sníž. přenesená",J497,0)</f>
        <v>0</v>
      </c>
      <c r="BI497" s="206">
        <f>IF(N497="nulová",J497,0)</f>
        <v>0</v>
      </c>
      <c r="BJ497" s="17" t="s">
        <v>83</v>
      </c>
      <c r="BK497" s="206">
        <f>ROUND(I497*H497,2)</f>
        <v>0</v>
      </c>
      <c r="BL497" s="17" t="s">
        <v>263</v>
      </c>
      <c r="BM497" s="205" t="s">
        <v>1035</v>
      </c>
    </row>
    <row r="498" spans="1:65" s="13" customFormat="1" ht="11.25">
      <c r="B498" s="207"/>
      <c r="C498" s="208"/>
      <c r="D498" s="209" t="s">
        <v>196</v>
      </c>
      <c r="E498" s="210" t="s">
        <v>1</v>
      </c>
      <c r="F498" s="211" t="s">
        <v>1036</v>
      </c>
      <c r="G498" s="208"/>
      <c r="H498" s="212">
        <v>2.64</v>
      </c>
      <c r="I498" s="213"/>
      <c r="J498" s="208"/>
      <c r="K498" s="208"/>
      <c r="L498" s="214"/>
      <c r="M498" s="215"/>
      <c r="N498" s="216"/>
      <c r="O498" s="216"/>
      <c r="P498" s="216"/>
      <c r="Q498" s="216"/>
      <c r="R498" s="216"/>
      <c r="S498" s="216"/>
      <c r="T498" s="217"/>
      <c r="AT498" s="218" t="s">
        <v>196</v>
      </c>
      <c r="AU498" s="218" t="s">
        <v>85</v>
      </c>
      <c r="AV498" s="13" t="s">
        <v>85</v>
      </c>
      <c r="AW498" s="13" t="s">
        <v>32</v>
      </c>
      <c r="AX498" s="13" t="s">
        <v>76</v>
      </c>
      <c r="AY498" s="218" t="s">
        <v>188</v>
      </c>
    </row>
    <row r="499" spans="1:65" s="13" customFormat="1" ht="11.25">
      <c r="B499" s="207"/>
      <c r="C499" s="208"/>
      <c r="D499" s="209" t="s">
        <v>196</v>
      </c>
      <c r="E499" s="210" t="s">
        <v>1</v>
      </c>
      <c r="F499" s="211" t="s">
        <v>1037</v>
      </c>
      <c r="G499" s="208"/>
      <c r="H499" s="212">
        <v>2.64</v>
      </c>
      <c r="I499" s="213"/>
      <c r="J499" s="208"/>
      <c r="K499" s="208"/>
      <c r="L499" s="214"/>
      <c r="M499" s="215"/>
      <c r="N499" s="216"/>
      <c r="O499" s="216"/>
      <c r="P499" s="216"/>
      <c r="Q499" s="216"/>
      <c r="R499" s="216"/>
      <c r="S499" s="216"/>
      <c r="T499" s="217"/>
      <c r="AT499" s="218" t="s">
        <v>196</v>
      </c>
      <c r="AU499" s="218" t="s">
        <v>85</v>
      </c>
      <c r="AV499" s="13" t="s">
        <v>85</v>
      </c>
      <c r="AW499" s="13" t="s">
        <v>32</v>
      </c>
      <c r="AX499" s="13" t="s">
        <v>76</v>
      </c>
      <c r="AY499" s="218" t="s">
        <v>188</v>
      </c>
    </row>
    <row r="500" spans="1:65" s="13" customFormat="1" ht="11.25">
      <c r="B500" s="207"/>
      <c r="C500" s="208"/>
      <c r="D500" s="209" t="s">
        <v>196</v>
      </c>
      <c r="E500" s="210" t="s">
        <v>1</v>
      </c>
      <c r="F500" s="211" t="s">
        <v>1038</v>
      </c>
      <c r="G500" s="208"/>
      <c r="H500" s="212">
        <v>2.04</v>
      </c>
      <c r="I500" s="213"/>
      <c r="J500" s="208"/>
      <c r="K500" s="208"/>
      <c r="L500" s="214"/>
      <c r="M500" s="215"/>
      <c r="N500" s="216"/>
      <c r="O500" s="216"/>
      <c r="P500" s="216"/>
      <c r="Q500" s="216"/>
      <c r="R500" s="216"/>
      <c r="S500" s="216"/>
      <c r="T500" s="217"/>
      <c r="AT500" s="218" t="s">
        <v>196</v>
      </c>
      <c r="AU500" s="218" t="s">
        <v>85</v>
      </c>
      <c r="AV500" s="13" t="s">
        <v>85</v>
      </c>
      <c r="AW500" s="13" t="s">
        <v>32</v>
      </c>
      <c r="AX500" s="13" t="s">
        <v>76</v>
      </c>
      <c r="AY500" s="218" t="s">
        <v>188</v>
      </c>
    </row>
    <row r="501" spans="1:65" s="13" customFormat="1" ht="11.25">
      <c r="B501" s="207"/>
      <c r="C501" s="208"/>
      <c r="D501" s="209" t="s">
        <v>196</v>
      </c>
      <c r="E501" s="210" t="s">
        <v>1</v>
      </c>
      <c r="F501" s="211" t="s">
        <v>1039</v>
      </c>
      <c r="G501" s="208"/>
      <c r="H501" s="212">
        <v>2.04</v>
      </c>
      <c r="I501" s="213"/>
      <c r="J501" s="208"/>
      <c r="K501" s="208"/>
      <c r="L501" s="214"/>
      <c r="M501" s="215"/>
      <c r="N501" s="216"/>
      <c r="O501" s="216"/>
      <c r="P501" s="216"/>
      <c r="Q501" s="216"/>
      <c r="R501" s="216"/>
      <c r="S501" s="216"/>
      <c r="T501" s="217"/>
      <c r="AT501" s="218" t="s">
        <v>196</v>
      </c>
      <c r="AU501" s="218" t="s">
        <v>85</v>
      </c>
      <c r="AV501" s="13" t="s">
        <v>85</v>
      </c>
      <c r="AW501" s="13" t="s">
        <v>32</v>
      </c>
      <c r="AX501" s="13" t="s">
        <v>76</v>
      </c>
      <c r="AY501" s="218" t="s">
        <v>188</v>
      </c>
    </row>
    <row r="502" spans="1:65" s="13" customFormat="1" ht="11.25">
      <c r="B502" s="207"/>
      <c r="C502" s="208"/>
      <c r="D502" s="209" t="s">
        <v>196</v>
      </c>
      <c r="E502" s="210" t="s">
        <v>1</v>
      </c>
      <c r="F502" s="211" t="s">
        <v>1040</v>
      </c>
      <c r="G502" s="208"/>
      <c r="H502" s="212">
        <v>1.3</v>
      </c>
      <c r="I502" s="213"/>
      <c r="J502" s="208"/>
      <c r="K502" s="208"/>
      <c r="L502" s="214"/>
      <c r="M502" s="215"/>
      <c r="N502" s="216"/>
      <c r="O502" s="216"/>
      <c r="P502" s="216"/>
      <c r="Q502" s="216"/>
      <c r="R502" s="216"/>
      <c r="S502" s="216"/>
      <c r="T502" s="217"/>
      <c r="AT502" s="218" t="s">
        <v>196</v>
      </c>
      <c r="AU502" s="218" t="s">
        <v>85</v>
      </c>
      <c r="AV502" s="13" t="s">
        <v>85</v>
      </c>
      <c r="AW502" s="13" t="s">
        <v>32</v>
      </c>
      <c r="AX502" s="13" t="s">
        <v>76</v>
      </c>
      <c r="AY502" s="218" t="s">
        <v>188</v>
      </c>
    </row>
    <row r="503" spans="1:65" s="14" customFormat="1" ht="11.25">
      <c r="B503" s="219"/>
      <c r="C503" s="220"/>
      <c r="D503" s="209" t="s">
        <v>196</v>
      </c>
      <c r="E503" s="221" t="s">
        <v>1</v>
      </c>
      <c r="F503" s="222" t="s">
        <v>200</v>
      </c>
      <c r="G503" s="220"/>
      <c r="H503" s="223">
        <v>10.66</v>
      </c>
      <c r="I503" s="224"/>
      <c r="J503" s="220"/>
      <c r="K503" s="220"/>
      <c r="L503" s="225"/>
      <c r="M503" s="226"/>
      <c r="N503" s="227"/>
      <c r="O503" s="227"/>
      <c r="P503" s="227"/>
      <c r="Q503" s="227"/>
      <c r="R503" s="227"/>
      <c r="S503" s="227"/>
      <c r="T503" s="228"/>
      <c r="AT503" s="229" t="s">
        <v>196</v>
      </c>
      <c r="AU503" s="229" t="s">
        <v>85</v>
      </c>
      <c r="AV503" s="14" t="s">
        <v>194</v>
      </c>
      <c r="AW503" s="14" t="s">
        <v>32</v>
      </c>
      <c r="AX503" s="14" t="s">
        <v>83</v>
      </c>
      <c r="AY503" s="229" t="s">
        <v>188</v>
      </c>
    </row>
    <row r="504" spans="1:65" s="2" customFormat="1" ht="24.2" customHeight="1">
      <c r="A504" s="34"/>
      <c r="B504" s="35"/>
      <c r="C504" s="240" t="s">
        <v>1041</v>
      </c>
      <c r="D504" s="240" t="s">
        <v>406</v>
      </c>
      <c r="E504" s="241" t="s">
        <v>1042</v>
      </c>
      <c r="F504" s="242" t="s">
        <v>1043</v>
      </c>
      <c r="G504" s="243" t="s">
        <v>243</v>
      </c>
      <c r="H504" s="244">
        <v>10.66</v>
      </c>
      <c r="I504" s="245"/>
      <c r="J504" s="246">
        <f>ROUND(I504*H504,2)</f>
        <v>0</v>
      </c>
      <c r="K504" s="247"/>
      <c r="L504" s="248"/>
      <c r="M504" s="249" t="s">
        <v>1</v>
      </c>
      <c r="N504" s="250" t="s">
        <v>41</v>
      </c>
      <c r="O504" s="71"/>
      <c r="P504" s="203">
        <f>O504*H504</f>
        <v>0</v>
      </c>
      <c r="Q504" s="203">
        <v>1.3860000000000001E-2</v>
      </c>
      <c r="R504" s="203">
        <f>Q504*H504</f>
        <v>0.14774760000000001</v>
      </c>
      <c r="S504" s="203">
        <v>0</v>
      </c>
      <c r="T504" s="204">
        <f>S504*H504</f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205" t="s">
        <v>331</v>
      </c>
      <c r="AT504" s="205" t="s">
        <v>406</v>
      </c>
      <c r="AU504" s="205" t="s">
        <v>85</v>
      </c>
      <c r="AY504" s="17" t="s">
        <v>188</v>
      </c>
      <c r="BE504" s="206">
        <f>IF(N504="základní",J504,0)</f>
        <v>0</v>
      </c>
      <c r="BF504" s="206">
        <f>IF(N504="snížená",J504,0)</f>
        <v>0</v>
      </c>
      <c r="BG504" s="206">
        <f>IF(N504="zákl. přenesená",J504,0)</f>
        <v>0</v>
      </c>
      <c r="BH504" s="206">
        <f>IF(N504="sníž. přenesená",J504,0)</f>
        <v>0</v>
      </c>
      <c r="BI504" s="206">
        <f>IF(N504="nulová",J504,0)</f>
        <v>0</v>
      </c>
      <c r="BJ504" s="17" t="s">
        <v>83</v>
      </c>
      <c r="BK504" s="206">
        <f>ROUND(I504*H504,2)</f>
        <v>0</v>
      </c>
      <c r="BL504" s="17" t="s">
        <v>263</v>
      </c>
      <c r="BM504" s="205" t="s">
        <v>1044</v>
      </c>
    </row>
    <row r="505" spans="1:65" s="2" customFormat="1" ht="37.9" customHeight="1">
      <c r="A505" s="34"/>
      <c r="B505" s="35"/>
      <c r="C505" s="193" t="s">
        <v>1045</v>
      </c>
      <c r="D505" s="193" t="s">
        <v>190</v>
      </c>
      <c r="E505" s="194" t="s">
        <v>1046</v>
      </c>
      <c r="F505" s="195" t="s">
        <v>1047</v>
      </c>
      <c r="G505" s="196" t="s">
        <v>203</v>
      </c>
      <c r="H505" s="197">
        <v>1</v>
      </c>
      <c r="I505" s="198"/>
      <c r="J505" s="199">
        <f>ROUND(I505*H505,2)</f>
        <v>0</v>
      </c>
      <c r="K505" s="200"/>
      <c r="L505" s="39"/>
      <c r="M505" s="201" t="s">
        <v>1</v>
      </c>
      <c r="N505" s="202" t="s">
        <v>41</v>
      </c>
      <c r="O505" s="71"/>
      <c r="P505" s="203">
        <f>O505*H505</f>
        <v>0</v>
      </c>
      <c r="Q505" s="203">
        <v>0</v>
      </c>
      <c r="R505" s="203">
        <f>Q505*H505</f>
        <v>0</v>
      </c>
      <c r="S505" s="203">
        <v>0</v>
      </c>
      <c r="T505" s="204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205" t="s">
        <v>263</v>
      </c>
      <c r="AT505" s="205" t="s">
        <v>190</v>
      </c>
      <c r="AU505" s="205" t="s">
        <v>85</v>
      </c>
      <c r="AY505" s="17" t="s">
        <v>188</v>
      </c>
      <c r="BE505" s="206">
        <f>IF(N505="základní",J505,0)</f>
        <v>0</v>
      </c>
      <c r="BF505" s="206">
        <f>IF(N505="snížená",J505,0)</f>
        <v>0</v>
      </c>
      <c r="BG505" s="206">
        <f>IF(N505="zákl. přenesená",J505,0)</f>
        <v>0</v>
      </c>
      <c r="BH505" s="206">
        <f>IF(N505="sníž. přenesená",J505,0)</f>
        <v>0</v>
      </c>
      <c r="BI505" s="206">
        <f>IF(N505="nulová",J505,0)</f>
        <v>0</v>
      </c>
      <c r="BJ505" s="17" t="s">
        <v>83</v>
      </c>
      <c r="BK505" s="206">
        <f>ROUND(I505*H505,2)</f>
        <v>0</v>
      </c>
      <c r="BL505" s="17" t="s">
        <v>263</v>
      </c>
      <c r="BM505" s="205" t="s">
        <v>1048</v>
      </c>
    </row>
    <row r="506" spans="1:65" s="15" customFormat="1" ht="22.5">
      <c r="B506" s="230"/>
      <c r="C506" s="231"/>
      <c r="D506" s="209" t="s">
        <v>196</v>
      </c>
      <c r="E506" s="232" t="s">
        <v>1</v>
      </c>
      <c r="F506" s="233" t="s">
        <v>1049</v>
      </c>
      <c r="G506" s="231"/>
      <c r="H506" s="232" t="s">
        <v>1</v>
      </c>
      <c r="I506" s="234"/>
      <c r="J506" s="231"/>
      <c r="K506" s="231"/>
      <c r="L506" s="235"/>
      <c r="M506" s="236"/>
      <c r="N506" s="237"/>
      <c r="O506" s="237"/>
      <c r="P506" s="237"/>
      <c r="Q506" s="237"/>
      <c r="R506" s="237"/>
      <c r="S506" s="237"/>
      <c r="T506" s="238"/>
      <c r="AT506" s="239" t="s">
        <v>196</v>
      </c>
      <c r="AU506" s="239" t="s">
        <v>85</v>
      </c>
      <c r="AV506" s="15" t="s">
        <v>83</v>
      </c>
      <c r="AW506" s="15" t="s">
        <v>32</v>
      </c>
      <c r="AX506" s="15" t="s">
        <v>76</v>
      </c>
      <c r="AY506" s="239" t="s">
        <v>188</v>
      </c>
    </row>
    <row r="507" spans="1:65" s="13" customFormat="1" ht="11.25">
      <c r="B507" s="207"/>
      <c r="C507" s="208"/>
      <c r="D507" s="209" t="s">
        <v>196</v>
      </c>
      <c r="E507" s="210" t="s">
        <v>1</v>
      </c>
      <c r="F507" s="211" t="s">
        <v>83</v>
      </c>
      <c r="G507" s="208"/>
      <c r="H507" s="212">
        <v>1</v>
      </c>
      <c r="I507" s="213"/>
      <c r="J507" s="208"/>
      <c r="K507" s="208"/>
      <c r="L507" s="214"/>
      <c r="M507" s="215"/>
      <c r="N507" s="216"/>
      <c r="O507" s="216"/>
      <c r="P507" s="216"/>
      <c r="Q507" s="216"/>
      <c r="R507" s="216"/>
      <c r="S507" s="216"/>
      <c r="T507" s="217"/>
      <c r="AT507" s="218" t="s">
        <v>196</v>
      </c>
      <c r="AU507" s="218" t="s">
        <v>85</v>
      </c>
      <c r="AV507" s="13" t="s">
        <v>85</v>
      </c>
      <c r="AW507" s="13" t="s">
        <v>32</v>
      </c>
      <c r="AX507" s="13" t="s">
        <v>83</v>
      </c>
      <c r="AY507" s="218" t="s">
        <v>188</v>
      </c>
    </row>
    <row r="508" spans="1:65" s="2" customFormat="1" ht="24.2" customHeight="1">
      <c r="A508" s="34"/>
      <c r="B508" s="35"/>
      <c r="C508" s="193" t="s">
        <v>1050</v>
      </c>
      <c r="D508" s="193" t="s">
        <v>190</v>
      </c>
      <c r="E508" s="194" t="s">
        <v>1051</v>
      </c>
      <c r="F508" s="195" t="s">
        <v>1052</v>
      </c>
      <c r="G508" s="196" t="s">
        <v>203</v>
      </c>
      <c r="H508" s="197">
        <v>2</v>
      </c>
      <c r="I508" s="198"/>
      <c r="J508" s="199">
        <f>ROUND(I508*H508,2)</f>
        <v>0</v>
      </c>
      <c r="K508" s="200"/>
      <c r="L508" s="39"/>
      <c r="M508" s="201" t="s">
        <v>1</v>
      </c>
      <c r="N508" s="202" t="s">
        <v>41</v>
      </c>
      <c r="O508" s="71"/>
      <c r="P508" s="203">
        <f>O508*H508</f>
        <v>0</v>
      </c>
      <c r="Q508" s="203">
        <v>0</v>
      </c>
      <c r="R508" s="203">
        <f>Q508*H508</f>
        <v>0</v>
      </c>
      <c r="S508" s="203">
        <v>0</v>
      </c>
      <c r="T508" s="204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205" t="s">
        <v>263</v>
      </c>
      <c r="AT508" s="205" t="s">
        <v>190</v>
      </c>
      <c r="AU508" s="205" t="s">
        <v>85</v>
      </c>
      <c r="AY508" s="17" t="s">
        <v>188</v>
      </c>
      <c r="BE508" s="206">
        <f>IF(N508="základní",J508,0)</f>
        <v>0</v>
      </c>
      <c r="BF508" s="206">
        <f>IF(N508="snížená",J508,0)</f>
        <v>0</v>
      </c>
      <c r="BG508" s="206">
        <f>IF(N508="zákl. přenesená",J508,0)</f>
        <v>0</v>
      </c>
      <c r="BH508" s="206">
        <f>IF(N508="sníž. přenesená",J508,0)</f>
        <v>0</v>
      </c>
      <c r="BI508" s="206">
        <f>IF(N508="nulová",J508,0)</f>
        <v>0</v>
      </c>
      <c r="BJ508" s="17" t="s">
        <v>83</v>
      </c>
      <c r="BK508" s="206">
        <f>ROUND(I508*H508,2)</f>
        <v>0</v>
      </c>
      <c r="BL508" s="17" t="s">
        <v>263</v>
      </c>
      <c r="BM508" s="205" t="s">
        <v>1053</v>
      </c>
    </row>
    <row r="509" spans="1:65" s="2" customFormat="1" ht="49.15" customHeight="1">
      <c r="A509" s="34"/>
      <c r="B509" s="35"/>
      <c r="C509" s="240" t="s">
        <v>1054</v>
      </c>
      <c r="D509" s="240" t="s">
        <v>406</v>
      </c>
      <c r="E509" s="241" t="s">
        <v>1055</v>
      </c>
      <c r="F509" s="242" t="s">
        <v>1056</v>
      </c>
      <c r="G509" s="243" t="s">
        <v>203</v>
      </c>
      <c r="H509" s="244">
        <v>2</v>
      </c>
      <c r="I509" s="245"/>
      <c r="J509" s="246">
        <f>ROUND(I509*H509,2)</f>
        <v>0</v>
      </c>
      <c r="K509" s="247"/>
      <c r="L509" s="248"/>
      <c r="M509" s="249" t="s">
        <v>1</v>
      </c>
      <c r="N509" s="250" t="s">
        <v>41</v>
      </c>
      <c r="O509" s="71"/>
      <c r="P509" s="203">
        <f>O509*H509</f>
        <v>0</v>
      </c>
      <c r="Q509" s="203">
        <v>0</v>
      </c>
      <c r="R509" s="203">
        <f>Q509*H509</f>
        <v>0</v>
      </c>
      <c r="S509" s="203">
        <v>0</v>
      </c>
      <c r="T509" s="204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205" t="s">
        <v>331</v>
      </c>
      <c r="AT509" s="205" t="s">
        <v>406</v>
      </c>
      <c r="AU509" s="205" t="s">
        <v>85</v>
      </c>
      <c r="AY509" s="17" t="s">
        <v>188</v>
      </c>
      <c r="BE509" s="206">
        <f>IF(N509="základní",J509,0)</f>
        <v>0</v>
      </c>
      <c r="BF509" s="206">
        <f>IF(N509="snížená",J509,0)</f>
        <v>0</v>
      </c>
      <c r="BG509" s="206">
        <f>IF(N509="zákl. přenesená",J509,0)</f>
        <v>0</v>
      </c>
      <c r="BH509" s="206">
        <f>IF(N509="sníž. přenesená",J509,0)</f>
        <v>0</v>
      </c>
      <c r="BI509" s="206">
        <f>IF(N509="nulová",J509,0)</f>
        <v>0</v>
      </c>
      <c r="BJ509" s="17" t="s">
        <v>83</v>
      </c>
      <c r="BK509" s="206">
        <f>ROUND(I509*H509,2)</f>
        <v>0</v>
      </c>
      <c r="BL509" s="17" t="s">
        <v>263</v>
      </c>
      <c r="BM509" s="205" t="s">
        <v>1057</v>
      </c>
    </row>
    <row r="510" spans="1:65" s="15" customFormat="1" ht="11.25">
      <c r="B510" s="230"/>
      <c r="C510" s="231"/>
      <c r="D510" s="209" t="s">
        <v>196</v>
      </c>
      <c r="E510" s="232" t="s">
        <v>1</v>
      </c>
      <c r="F510" s="233" t="s">
        <v>1058</v>
      </c>
      <c r="G510" s="231"/>
      <c r="H510" s="232" t="s">
        <v>1</v>
      </c>
      <c r="I510" s="234"/>
      <c r="J510" s="231"/>
      <c r="K510" s="231"/>
      <c r="L510" s="235"/>
      <c r="M510" s="236"/>
      <c r="N510" s="237"/>
      <c r="O510" s="237"/>
      <c r="P510" s="237"/>
      <c r="Q510" s="237"/>
      <c r="R510" s="237"/>
      <c r="S510" s="237"/>
      <c r="T510" s="238"/>
      <c r="AT510" s="239" t="s">
        <v>196</v>
      </c>
      <c r="AU510" s="239" t="s">
        <v>85</v>
      </c>
      <c r="AV510" s="15" t="s">
        <v>83</v>
      </c>
      <c r="AW510" s="15" t="s">
        <v>32</v>
      </c>
      <c r="AX510" s="15" t="s">
        <v>76</v>
      </c>
      <c r="AY510" s="239" t="s">
        <v>188</v>
      </c>
    </row>
    <row r="511" spans="1:65" s="13" customFormat="1" ht="11.25">
      <c r="B511" s="207"/>
      <c r="C511" s="208"/>
      <c r="D511" s="209" t="s">
        <v>196</v>
      </c>
      <c r="E511" s="210" t="s">
        <v>1</v>
      </c>
      <c r="F511" s="211" t="s">
        <v>85</v>
      </c>
      <c r="G511" s="208"/>
      <c r="H511" s="212">
        <v>2</v>
      </c>
      <c r="I511" s="213"/>
      <c r="J511" s="208"/>
      <c r="K511" s="208"/>
      <c r="L511" s="214"/>
      <c r="M511" s="215"/>
      <c r="N511" s="216"/>
      <c r="O511" s="216"/>
      <c r="P511" s="216"/>
      <c r="Q511" s="216"/>
      <c r="R511" s="216"/>
      <c r="S511" s="216"/>
      <c r="T511" s="217"/>
      <c r="AT511" s="218" t="s">
        <v>196</v>
      </c>
      <c r="AU511" s="218" t="s">
        <v>85</v>
      </c>
      <c r="AV511" s="13" t="s">
        <v>85</v>
      </c>
      <c r="AW511" s="13" t="s">
        <v>32</v>
      </c>
      <c r="AX511" s="13" t="s">
        <v>83</v>
      </c>
      <c r="AY511" s="218" t="s">
        <v>188</v>
      </c>
    </row>
    <row r="512" spans="1:65" s="2" customFormat="1" ht="24.2" customHeight="1">
      <c r="A512" s="34"/>
      <c r="B512" s="35"/>
      <c r="C512" s="193" t="s">
        <v>1059</v>
      </c>
      <c r="D512" s="193" t="s">
        <v>190</v>
      </c>
      <c r="E512" s="194" t="s">
        <v>1060</v>
      </c>
      <c r="F512" s="195" t="s">
        <v>1061</v>
      </c>
      <c r="G512" s="196" t="s">
        <v>203</v>
      </c>
      <c r="H512" s="197">
        <v>15</v>
      </c>
      <c r="I512" s="198"/>
      <c r="J512" s="199">
        <f>ROUND(I512*H512,2)</f>
        <v>0</v>
      </c>
      <c r="K512" s="200"/>
      <c r="L512" s="39"/>
      <c r="M512" s="201" t="s">
        <v>1</v>
      </c>
      <c r="N512" s="202" t="s">
        <v>41</v>
      </c>
      <c r="O512" s="71"/>
      <c r="P512" s="203">
        <f>O512*H512</f>
        <v>0</v>
      </c>
      <c r="Q512" s="203">
        <v>0</v>
      </c>
      <c r="R512" s="203">
        <f>Q512*H512</f>
        <v>0</v>
      </c>
      <c r="S512" s="203">
        <v>0</v>
      </c>
      <c r="T512" s="204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205" t="s">
        <v>263</v>
      </c>
      <c r="AT512" s="205" t="s">
        <v>190</v>
      </c>
      <c r="AU512" s="205" t="s">
        <v>85</v>
      </c>
      <c r="AY512" s="17" t="s">
        <v>188</v>
      </c>
      <c r="BE512" s="206">
        <f>IF(N512="základní",J512,0)</f>
        <v>0</v>
      </c>
      <c r="BF512" s="206">
        <f>IF(N512="snížená",J512,0)</f>
        <v>0</v>
      </c>
      <c r="BG512" s="206">
        <f>IF(N512="zákl. přenesená",J512,0)</f>
        <v>0</v>
      </c>
      <c r="BH512" s="206">
        <f>IF(N512="sníž. přenesená",J512,0)</f>
        <v>0</v>
      </c>
      <c r="BI512" s="206">
        <f>IF(N512="nulová",J512,0)</f>
        <v>0</v>
      </c>
      <c r="BJ512" s="17" t="s">
        <v>83</v>
      </c>
      <c r="BK512" s="206">
        <f>ROUND(I512*H512,2)</f>
        <v>0</v>
      </c>
      <c r="BL512" s="17" t="s">
        <v>263</v>
      </c>
      <c r="BM512" s="205" t="s">
        <v>1062</v>
      </c>
    </row>
    <row r="513" spans="1:65" s="13" customFormat="1" ht="11.25">
      <c r="B513" s="207"/>
      <c r="C513" s="208"/>
      <c r="D513" s="209" t="s">
        <v>196</v>
      </c>
      <c r="E513" s="210" t="s">
        <v>1</v>
      </c>
      <c r="F513" s="211" t="s">
        <v>1063</v>
      </c>
      <c r="G513" s="208"/>
      <c r="H513" s="212">
        <v>15</v>
      </c>
      <c r="I513" s="213"/>
      <c r="J513" s="208"/>
      <c r="K513" s="208"/>
      <c r="L513" s="214"/>
      <c r="M513" s="215"/>
      <c r="N513" s="216"/>
      <c r="O513" s="216"/>
      <c r="P513" s="216"/>
      <c r="Q513" s="216"/>
      <c r="R513" s="216"/>
      <c r="S513" s="216"/>
      <c r="T513" s="217"/>
      <c r="AT513" s="218" t="s">
        <v>196</v>
      </c>
      <c r="AU513" s="218" t="s">
        <v>85</v>
      </c>
      <c r="AV513" s="13" t="s">
        <v>85</v>
      </c>
      <c r="AW513" s="13" t="s">
        <v>32</v>
      </c>
      <c r="AX513" s="13" t="s">
        <v>83</v>
      </c>
      <c r="AY513" s="218" t="s">
        <v>188</v>
      </c>
    </row>
    <row r="514" spans="1:65" s="2" customFormat="1" ht="24.2" customHeight="1">
      <c r="A514" s="34"/>
      <c r="B514" s="35"/>
      <c r="C514" s="240" t="s">
        <v>1064</v>
      </c>
      <c r="D514" s="240" t="s">
        <v>406</v>
      </c>
      <c r="E514" s="241" t="s">
        <v>1065</v>
      </c>
      <c r="F514" s="242" t="s">
        <v>1066</v>
      </c>
      <c r="G514" s="243" t="s">
        <v>203</v>
      </c>
      <c r="H514" s="244">
        <v>2</v>
      </c>
      <c r="I514" s="245"/>
      <c r="J514" s="246">
        <f t="shared" ref="J514:J519" si="20">ROUND(I514*H514,2)</f>
        <v>0</v>
      </c>
      <c r="K514" s="247"/>
      <c r="L514" s="248"/>
      <c r="M514" s="249" t="s">
        <v>1</v>
      </c>
      <c r="N514" s="250" t="s">
        <v>41</v>
      </c>
      <c r="O514" s="71"/>
      <c r="P514" s="203">
        <f t="shared" ref="P514:P519" si="21">O514*H514</f>
        <v>0</v>
      </c>
      <c r="Q514" s="203">
        <v>2.7699999999999999E-3</v>
      </c>
      <c r="R514" s="203">
        <f t="shared" ref="R514:R519" si="22">Q514*H514</f>
        <v>5.5399999999999998E-3</v>
      </c>
      <c r="S514" s="203">
        <v>0</v>
      </c>
      <c r="T514" s="204">
        <f t="shared" ref="T514:T519" si="23"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205" t="s">
        <v>331</v>
      </c>
      <c r="AT514" s="205" t="s">
        <v>406</v>
      </c>
      <c r="AU514" s="205" t="s">
        <v>85</v>
      </c>
      <c r="AY514" s="17" t="s">
        <v>188</v>
      </c>
      <c r="BE514" s="206">
        <f t="shared" ref="BE514:BE519" si="24">IF(N514="základní",J514,0)</f>
        <v>0</v>
      </c>
      <c r="BF514" s="206">
        <f t="shared" ref="BF514:BF519" si="25">IF(N514="snížená",J514,0)</f>
        <v>0</v>
      </c>
      <c r="BG514" s="206">
        <f t="shared" ref="BG514:BG519" si="26">IF(N514="zákl. přenesená",J514,0)</f>
        <v>0</v>
      </c>
      <c r="BH514" s="206">
        <f t="shared" ref="BH514:BH519" si="27">IF(N514="sníž. přenesená",J514,0)</f>
        <v>0</v>
      </c>
      <c r="BI514" s="206">
        <f t="shared" ref="BI514:BI519" si="28">IF(N514="nulová",J514,0)</f>
        <v>0</v>
      </c>
      <c r="BJ514" s="17" t="s">
        <v>83</v>
      </c>
      <c r="BK514" s="206">
        <f t="shared" ref="BK514:BK519" si="29">ROUND(I514*H514,2)</f>
        <v>0</v>
      </c>
      <c r="BL514" s="17" t="s">
        <v>263</v>
      </c>
      <c r="BM514" s="205" t="s">
        <v>1067</v>
      </c>
    </row>
    <row r="515" spans="1:65" s="2" customFormat="1" ht="24.2" customHeight="1">
      <c r="A515" s="34"/>
      <c r="B515" s="35"/>
      <c r="C515" s="240" t="s">
        <v>1068</v>
      </c>
      <c r="D515" s="240" t="s">
        <v>406</v>
      </c>
      <c r="E515" s="241" t="s">
        <v>1069</v>
      </c>
      <c r="F515" s="242" t="s">
        <v>1070</v>
      </c>
      <c r="G515" s="243" t="s">
        <v>203</v>
      </c>
      <c r="H515" s="244">
        <v>13</v>
      </c>
      <c r="I515" s="245"/>
      <c r="J515" s="246">
        <f t="shared" si="20"/>
        <v>0</v>
      </c>
      <c r="K515" s="247"/>
      <c r="L515" s="248"/>
      <c r="M515" s="249" t="s">
        <v>1</v>
      </c>
      <c r="N515" s="250" t="s">
        <v>41</v>
      </c>
      <c r="O515" s="71"/>
      <c r="P515" s="203">
        <f t="shared" si="21"/>
        <v>0</v>
      </c>
      <c r="Q515" s="203">
        <v>2.7699999999999999E-3</v>
      </c>
      <c r="R515" s="203">
        <f t="shared" si="22"/>
        <v>3.601E-2</v>
      </c>
      <c r="S515" s="203">
        <v>0</v>
      </c>
      <c r="T515" s="204">
        <f t="shared" si="23"/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205" t="s">
        <v>331</v>
      </c>
      <c r="AT515" s="205" t="s">
        <v>406</v>
      </c>
      <c r="AU515" s="205" t="s">
        <v>85</v>
      </c>
      <c r="AY515" s="17" t="s">
        <v>188</v>
      </c>
      <c r="BE515" s="206">
        <f t="shared" si="24"/>
        <v>0</v>
      </c>
      <c r="BF515" s="206">
        <f t="shared" si="25"/>
        <v>0</v>
      </c>
      <c r="BG515" s="206">
        <f t="shared" si="26"/>
        <v>0</v>
      </c>
      <c r="BH515" s="206">
        <f t="shared" si="27"/>
        <v>0</v>
      </c>
      <c r="BI515" s="206">
        <f t="shared" si="28"/>
        <v>0</v>
      </c>
      <c r="BJ515" s="17" t="s">
        <v>83</v>
      </c>
      <c r="BK515" s="206">
        <f t="shared" si="29"/>
        <v>0</v>
      </c>
      <c r="BL515" s="17" t="s">
        <v>263</v>
      </c>
      <c r="BM515" s="205" t="s">
        <v>1071</v>
      </c>
    </row>
    <row r="516" spans="1:65" s="2" customFormat="1" ht="14.45" customHeight="1">
      <c r="A516" s="34"/>
      <c r="B516" s="35"/>
      <c r="C516" s="240" t="s">
        <v>1072</v>
      </c>
      <c r="D516" s="240" t="s">
        <v>406</v>
      </c>
      <c r="E516" s="241" t="s">
        <v>1073</v>
      </c>
      <c r="F516" s="242" t="s">
        <v>1074</v>
      </c>
      <c r="G516" s="243" t="s">
        <v>203</v>
      </c>
      <c r="H516" s="244">
        <v>1</v>
      </c>
      <c r="I516" s="245"/>
      <c r="J516" s="246">
        <f t="shared" si="20"/>
        <v>0</v>
      </c>
      <c r="K516" s="247"/>
      <c r="L516" s="248"/>
      <c r="M516" s="249" t="s">
        <v>1</v>
      </c>
      <c r="N516" s="250" t="s">
        <v>41</v>
      </c>
      <c r="O516" s="71"/>
      <c r="P516" s="203">
        <f t="shared" si="21"/>
        <v>0</v>
      </c>
      <c r="Q516" s="203">
        <v>2.7699999999999999E-3</v>
      </c>
      <c r="R516" s="203">
        <f t="shared" si="22"/>
        <v>2.7699999999999999E-3</v>
      </c>
      <c r="S516" s="203">
        <v>0</v>
      </c>
      <c r="T516" s="204">
        <f t="shared" si="23"/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205" t="s">
        <v>331</v>
      </c>
      <c r="AT516" s="205" t="s">
        <v>406</v>
      </c>
      <c r="AU516" s="205" t="s">
        <v>85</v>
      </c>
      <c r="AY516" s="17" t="s">
        <v>188</v>
      </c>
      <c r="BE516" s="206">
        <f t="shared" si="24"/>
        <v>0</v>
      </c>
      <c r="BF516" s="206">
        <f t="shared" si="25"/>
        <v>0</v>
      </c>
      <c r="BG516" s="206">
        <f t="shared" si="26"/>
        <v>0</v>
      </c>
      <c r="BH516" s="206">
        <f t="shared" si="27"/>
        <v>0</v>
      </c>
      <c r="BI516" s="206">
        <f t="shared" si="28"/>
        <v>0</v>
      </c>
      <c r="BJ516" s="17" t="s">
        <v>83</v>
      </c>
      <c r="BK516" s="206">
        <f t="shared" si="29"/>
        <v>0</v>
      </c>
      <c r="BL516" s="17" t="s">
        <v>263</v>
      </c>
      <c r="BM516" s="205" t="s">
        <v>1075</v>
      </c>
    </row>
    <row r="517" spans="1:65" s="2" customFormat="1" ht="14.45" customHeight="1">
      <c r="A517" s="34"/>
      <c r="B517" s="35"/>
      <c r="C517" s="240" t="s">
        <v>1076</v>
      </c>
      <c r="D517" s="240" t="s">
        <v>406</v>
      </c>
      <c r="E517" s="241" t="s">
        <v>1077</v>
      </c>
      <c r="F517" s="242" t="s">
        <v>1078</v>
      </c>
      <c r="G517" s="243" t="s">
        <v>203</v>
      </c>
      <c r="H517" s="244">
        <v>1</v>
      </c>
      <c r="I517" s="245"/>
      <c r="J517" s="246">
        <f t="shared" si="20"/>
        <v>0</v>
      </c>
      <c r="K517" s="247"/>
      <c r="L517" s="248"/>
      <c r="M517" s="249" t="s">
        <v>1</v>
      </c>
      <c r="N517" s="250" t="s">
        <v>41</v>
      </c>
      <c r="O517" s="71"/>
      <c r="P517" s="203">
        <f t="shared" si="21"/>
        <v>0</v>
      </c>
      <c r="Q517" s="203">
        <v>2.7699999999999999E-3</v>
      </c>
      <c r="R517" s="203">
        <f t="shared" si="22"/>
        <v>2.7699999999999999E-3</v>
      </c>
      <c r="S517" s="203">
        <v>0</v>
      </c>
      <c r="T517" s="204">
        <f t="shared" si="23"/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205" t="s">
        <v>331</v>
      </c>
      <c r="AT517" s="205" t="s">
        <v>406</v>
      </c>
      <c r="AU517" s="205" t="s">
        <v>85</v>
      </c>
      <c r="AY517" s="17" t="s">
        <v>188</v>
      </c>
      <c r="BE517" s="206">
        <f t="shared" si="24"/>
        <v>0</v>
      </c>
      <c r="BF517" s="206">
        <f t="shared" si="25"/>
        <v>0</v>
      </c>
      <c r="BG517" s="206">
        <f t="shared" si="26"/>
        <v>0</v>
      </c>
      <c r="BH517" s="206">
        <f t="shared" si="27"/>
        <v>0</v>
      </c>
      <c r="BI517" s="206">
        <f t="shared" si="28"/>
        <v>0</v>
      </c>
      <c r="BJ517" s="17" t="s">
        <v>83</v>
      </c>
      <c r="BK517" s="206">
        <f t="shared" si="29"/>
        <v>0</v>
      </c>
      <c r="BL517" s="17" t="s">
        <v>263</v>
      </c>
      <c r="BM517" s="205" t="s">
        <v>1079</v>
      </c>
    </row>
    <row r="518" spans="1:65" s="2" customFormat="1" ht="24.2" customHeight="1">
      <c r="A518" s="34"/>
      <c r="B518" s="35"/>
      <c r="C518" s="240" t="s">
        <v>1080</v>
      </c>
      <c r="D518" s="240" t="s">
        <v>406</v>
      </c>
      <c r="E518" s="241" t="s">
        <v>1081</v>
      </c>
      <c r="F518" s="242" t="s">
        <v>1082</v>
      </c>
      <c r="G518" s="243" t="s">
        <v>203</v>
      </c>
      <c r="H518" s="244">
        <v>1</v>
      </c>
      <c r="I518" s="245"/>
      <c r="J518" s="246">
        <f t="shared" si="20"/>
        <v>0</v>
      </c>
      <c r="K518" s="247"/>
      <c r="L518" s="248"/>
      <c r="M518" s="249" t="s">
        <v>1</v>
      </c>
      <c r="N518" s="250" t="s">
        <v>41</v>
      </c>
      <c r="O518" s="71"/>
      <c r="P518" s="203">
        <f t="shared" si="21"/>
        <v>0</v>
      </c>
      <c r="Q518" s="203">
        <v>1.4999999999999999E-4</v>
      </c>
      <c r="R518" s="203">
        <f t="shared" si="22"/>
        <v>1.4999999999999999E-4</v>
      </c>
      <c r="S518" s="203">
        <v>0</v>
      </c>
      <c r="T518" s="204">
        <f t="shared" si="23"/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205" t="s">
        <v>331</v>
      </c>
      <c r="AT518" s="205" t="s">
        <v>406</v>
      </c>
      <c r="AU518" s="205" t="s">
        <v>85</v>
      </c>
      <c r="AY518" s="17" t="s">
        <v>188</v>
      </c>
      <c r="BE518" s="206">
        <f t="shared" si="24"/>
        <v>0</v>
      </c>
      <c r="BF518" s="206">
        <f t="shared" si="25"/>
        <v>0</v>
      </c>
      <c r="BG518" s="206">
        <f t="shared" si="26"/>
        <v>0</v>
      </c>
      <c r="BH518" s="206">
        <f t="shared" si="27"/>
        <v>0</v>
      </c>
      <c r="BI518" s="206">
        <f t="shared" si="28"/>
        <v>0</v>
      </c>
      <c r="BJ518" s="17" t="s">
        <v>83</v>
      </c>
      <c r="BK518" s="206">
        <f t="shared" si="29"/>
        <v>0</v>
      </c>
      <c r="BL518" s="17" t="s">
        <v>263</v>
      </c>
      <c r="BM518" s="205" t="s">
        <v>1083</v>
      </c>
    </row>
    <row r="519" spans="1:65" s="2" customFormat="1" ht="24.2" customHeight="1">
      <c r="A519" s="34"/>
      <c r="B519" s="35"/>
      <c r="C519" s="193" t="s">
        <v>1084</v>
      </c>
      <c r="D519" s="193" t="s">
        <v>190</v>
      </c>
      <c r="E519" s="194" t="s">
        <v>1085</v>
      </c>
      <c r="F519" s="195" t="s">
        <v>1086</v>
      </c>
      <c r="G519" s="196" t="s">
        <v>358</v>
      </c>
      <c r="H519" s="197">
        <v>0.19500000000000001</v>
      </c>
      <c r="I519" s="198"/>
      <c r="J519" s="199">
        <f t="shared" si="20"/>
        <v>0</v>
      </c>
      <c r="K519" s="200"/>
      <c r="L519" s="39"/>
      <c r="M519" s="201" t="s">
        <v>1</v>
      </c>
      <c r="N519" s="202" t="s">
        <v>41</v>
      </c>
      <c r="O519" s="71"/>
      <c r="P519" s="203">
        <f t="shared" si="21"/>
        <v>0</v>
      </c>
      <c r="Q519" s="203">
        <v>0</v>
      </c>
      <c r="R519" s="203">
        <f t="shared" si="22"/>
        <v>0</v>
      </c>
      <c r="S519" s="203">
        <v>0</v>
      </c>
      <c r="T519" s="204">
        <f t="shared" si="23"/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205" t="s">
        <v>263</v>
      </c>
      <c r="AT519" s="205" t="s">
        <v>190</v>
      </c>
      <c r="AU519" s="205" t="s">
        <v>85</v>
      </c>
      <c r="AY519" s="17" t="s">
        <v>188</v>
      </c>
      <c r="BE519" s="206">
        <f t="shared" si="24"/>
        <v>0</v>
      </c>
      <c r="BF519" s="206">
        <f t="shared" si="25"/>
        <v>0</v>
      </c>
      <c r="BG519" s="206">
        <f t="shared" si="26"/>
        <v>0</v>
      </c>
      <c r="BH519" s="206">
        <f t="shared" si="27"/>
        <v>0</v>
      </c>
      <c r="BI519" s="206">
        <f t="shared" si="28"/>
        <v>0</v>
      </c>
      <c r="BJ519" s="17" t="s">
        <v>83</v>
      </c>
      <c r="BK519" s="206">
        <f t="shared" si="29"/>
        <v>0</v>
      </c>
      <c r="BL519" s="17" t="s">
        <v>263</v>
      </c>
      <c r="BM519" s="205" t="s">
        <v>1087</v>
      </c>
    </row>
    <row r="520" spans="1:65" s="12" customFormat="1" ht="22.9" customHeight="1">
      <c r="B520" s="177"/>
      <c r="C520" s="178"/>
      <c r="D520" s="179" t="s">
        <v>75</v>
      </c>
      <c r="E520" s="191" t="s">
        <v>1088</v>
      </c>
      <c r="F520" s="191" t="s">
        <v>1089</v>
      </c>
      <c r="G520" s="178"/>
      <c r="H520" s="178"/>
      <c r="I520" s="181"/>
      <c r="J520" s="192">
        <f>BK520</f>
        <v>0</v>
      </c>
      <c r="K520" s="178"/>
      <c r="L520" s="183"/>
      <c r="M520" s="184"/>
      <c r="N520" s="185"/>
      <c r="O520" s="185"/>
      <c r="P520" s="186">
        <f>SUM(P521:P524)</f>
        <v>0</v>
      </c>
      <c r="Q520" s="185"/>
      <c r="R520" s="186">
        <f>SUM(R521:R524)</f>
        <v>1.8488899999999999</v>
      </c>
      <c r="S520" s="185"/>
      <c r="T520" s="187">
        <f>SUM(T521:T524)</f>
        <v>0</v>
      </c>
      <c r="AR520" s="188" t="s">
        <v>85</v>
      </c>
      <c r="AT520" s="189" t="s">
        <v>75</v>
      </c>
      <c r="AU520" s="189" t="s">
        <v>83</v>
      </c>
      <c r="AY520" s="188" t="s">
        <v>188</v>
      </c>
      <c r="BK520" s="190">
        <f>SUM(BK521:BK524)</f>
        <v>0</v>
      </c>
    </row>
    <row r="521" spans="1:65" s="2" customFormat="1" ht="24.2" customHeight="1">
      <c r="A521" s="34"/>
      <c r="B521" s="35"/>
      <c r="C521" s="193" t="s">
        <v>1090</v>
      </c>
      <c r="D521" s="193" t="s">
        <v>190</v>
      </c>
      <c r="E521" s="194" t="s">
        <v>1091</v>
      </c>
      <c r="F521" s="195" t="s">
        <v>1092</v>
      </c>
      <c r="G521" s="196" t="s">
        <v>193</v>
      </c>
      <c r="H521" s="197">
        <v>26.3</v>
      </c>
      <c r="I521" s="198"/>
      <c r="J521" s="199">
        <f>ROUND(I521*H521,2)</f>
        <v>0</v>
      </c>
      <c r="K521" s="200"/>
      <c r="L521" s="39"/>
      <c r="M521" s="201" t="s">
        <v>1</v>
      </c>
      <c r="N521" s="202" t="s">
        <v>41</v>
      </c>
      <c r="O521" s="71"/>
      <c r="P521" s="203">
        <f>O521*H521</f>
        <v>0</v>
      </c>
      <c r="Q521" s="203">
        <v>5.4000000000000003E-3</v>
      </c>
      <c r="R521" s="203">
        <f>Q521*H521</f>
        <v>0.14202000000000001</v>
      </c>
      <c r="S521" s="203">
        <v>0</v>
      </c>
      <c r="T521" s="204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205" t="s">
        <v>263</v>
      </c>
      <c r="AT521" s="205" t="s">
        <v>190</v>
      </c>
      <c r="AU521" s="205" t="s">
        <v>85</v>
      </c>
      <c r="AY521" s="17" t="s">
        <v>188</v>
      </c>
      <c r="BE521" s="206">
        <f>IF(N521="základní",J521,0)</f>
        <v>0</v>
      </c>
      <c r="BF521" s="206">
        <f>IF(N521="snížená",J521,0)</f>
        <v>0</v>
      </c>
      <c r="BG521" s="206">
        <f>IF(N521="zákl. přenesená",J521,0)</f>
        <v>0</v>
      </c>
      <c r="BH521" s="206">
        <f>IF(N521="sníž. přenesená",J521,0)</f>
        <v>0</v>
      </c>
      <c r="BI521" s="206">
        <f>IF(N521="nulová",J521,0)</f>
        <v>0</v>
      </c>
      <c r="BJ521" s="17" t="s">
        <v>83</v>
      </c>
      <c r="BK521" s="206">
        <f>ROUND(I521*H521,2)</f>
        <v>0</v>
      </c>
      <c r="BL521" s="17" t="s">
        <v>263</v>
      </c>
      <c r="BM521" s="205" t="s">
        <v>1093</v>
      </c>
    </row>
    <row r="522" spans="1:65" s="2" customFormat="1" ht="14.45" customHeight="1">
      <c r="A522" s="34"/>
      <c r="B522" s="35"/>
      <c r="C522" s="240" t="s">
        <v>1094</v>
      </c>
      <c r="D522" s="240" t="s">
        <v>406</v>
      </c>
      <c r="E522" s="241" t="s">
        <v>1095</v>
      </c>
      <c r="F522" s="242" t="s">
        <v>1096</v>
      </c>
      <c r="G522" s="243" t="s">
        <v>193</v>
      </c>
      <c r="H522" s="244">
        <v>28.93</v>
      </c>
      <c r="I522" s="245"/>
      <c r="J522" s="246">
        <f>ROUND(I522*H522,2)</f>
        <v>0</v>
      </c>
      <c r="K522" s="247"/>
      <c r="L522" s="248"/>
      <c r="M522" s="249" t="s">
        <v>1</v>
      </c>
      <c r="N522" s="250" t="s">
        <v>41</v>
      </c>
      <c r="O522" s="71"/>
      <c r="P522" s="203">
        <f>O522*H522</f>
        <v>0</v>
      </c>
      <c r="Q522" s="203">
        <v>5.8999999999999997E-2</v>
      </c>
      <c r="R522" s="203">
        <f>Q522*H522</f>
        <v>1.7068699999999999</v>
      </c>
      <c r="S522" s="203">
        <v>0</v>
      </c>
      <c r="T522" s="204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205" t="s">
        <v>331</v>
      </c>
      <c r="AT522" s="205" t="s">
        <v>406</v>
      </c>
      <c r="AU522" s="205" t="s">
        <v>85</v>
      </c>
      <c r="AY522" s="17" t="s">
        <v>188</v>
      </c>
      <c r="BE522" s="206">
        <f>IF(N522="základní",J522,0)</f>
        <v>0</v>
      </c>
      <c r="BF522" s="206">
        <f>IF(N522="snížená",J522,0)</f>
        <v>0</v>
      </c>
      <c r="BG522" s="206">
        <f>IF(N522="zákl. přenesená",J522,0)</f>
        <v>0</v>
      </c>
      <c r="BH522" s="206">
        <f>IF(N522="sníž. přenesená",J522,0)</f>
        <v>0</v>
      </c>
      <c r="BI522" s="206">
        <f>IF(N522="nulová",J522,0)</f>
        <v>0</v>
      </c>
      <c r="BJ522" s="17" t="s">
        <v>83</v>
      </c>
      <c r="BK522" s="206">
        <f>ROUND(I522*H522,2)</f>
        <v>0</v>
      </c>
      <c r="BL522" s="17" t="s">
        <v>263</v>
      </c>
      <c r="BM522" s="205" t="s">
        <v>1097</v>
      </c>
    </row>
    <row r="523" spans="1:65" s="13" customFormat="1" ht="11.25">
      <c r="B523" s="207"/>
      <c r="C523" s="208"/>
      <c r="D523" s="209" t="s">
        <v>196</v>
      </c>
      <c r="E523" s="208"/>
      <c r="F523" s="211" t="s">
        <v>1098</v>
      </c>
      <c r="G523" s="208"/>
      <c r="H523" s="212">
        <v>28.93</v>
      </c>
      <c r="I523" s="213"/>
      <c r="J523" s="208"/>
      <c r="K523" s="208"/>
      <c r="L523" s="214"/>
      <c r="M523" s="215"/>
      <c r="N523" s="216"/>
      <c r="O523" s="216"/>
      <c r="P523" s="216"/>
      <c r="Q523" s="216"/>
      <c r="R523" s="216"/>
      <c r="S523" s="216"/>
      <c r="T523" s="217"/>
      <c r="AT523" s="218" t="s">
        <v>196</v>
      </c>
      <c r="AU523" s="218" t="s">
        <v>85</v>
      </c>
      <c r="AV523" s="13" t="s">
        <v>85</v>
      </c>
      <c r="AW523" s="13" t="s">
        <v>4</v>
      </c>
      <c r="AX523" s="13" t="s">
        <v>83</v>
      </c>
      <c r="AY523" s="218" t="s">
        <v>188</v>
      </c>
    </row>
    <row r="524" spans="1:65" s="2" customFormat="1" ht="24.2" customHeight="1">
      <c r="A524" s="34"/>
      <c r="B524" s="35"/>
      <c r="C524" s="193" t="s">
        <v>1099</v>
      </c>
      <c r="D524" s="193" t="s">
        <v>190</v>
      </c>
      <c r="E524" s="194" t="s">
        <v>1100</v>
      </c>
      <c r="F524" s="195" t="s">
        <v>1101</v>
      </c>
      <c r="G524" s="196" t="s">
        <v>358</v>
      </c>
      <c r="H524" s="197">
        <v>1.849</v>
      </c>
      <c r="I524" s="198"/>
      <c r="J524" s="199">
        <f>ROUND(I524*H524,2)</f>
        <v>0</v>
      </c>
      <c r="K524" s="200"/>
      <c r="L524" s="39"/>
      <c r="M524" s="201" t="s">
        <v>1</v>
      </c>
      <c r="N524" s="202" t="s">
        <v>41</v>
      </c>
      <c r="O524" s="71"/>
      <c r="P524" s="203">
        <f>O524*H524</f>
        <v>0</v>
      </c>
      <c r="Q524" s="203">
        <v>0</v>
      </c>
      <c r="R524" s="203">
        <f>Q524*H524</f>
        <v>0</v>
      </c>
      <c r="S524" s="203">
        <v>0</v>
      </c>
      <c r="T524" s="204">
        <f>S524*H524</f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205" t="s">
        <v>263</v>
      </c>
      <c r="AT524" s="205" t="s">
        <v>190</v>
      </c>
      <c r="AU524" s="205" t="s">
        <v>85</v>
      </c>
      <c r="AY524" s="17" t="s">
        <v>188</v>
      </c>
      <c r="BE524" s="206">
        <f>IF(N524="základní",J524,0)</f>
        <v>0</v>
      </c>
      <c r="BF524" s="206">
        <f>IF(N524="snížená",J524,0)</f>
        <v>0</v>
      </c>
      <c r="BG524" s="206">
        <f>IF(N524="zákl. přenesená",J524,0)</f>
        <v>0</v>
      </c>
      <c r="BH524" s="206">
        <f>IF(N524="sníž. přenesená",J524,0)</f>
        <v>0</v>
      </c>
      <c r="BI524" s="206">
        <f>IF(N524="nulová",J524,0)</f>
        <v>0</v>
      </c>
      <c r="BJ524" s="17" t="s">
        <v>83</v>
      </c>
      <c r="BK524" s="206">
        <f>ROUND(I524*H524,2)</f>
        <v>0</v>
      </c>
      <c r="BL524" s="17" t="s">
        <v>263</v>
      </c>
      <c r="BM524" s="205" t="s">
        <v>1102</v>
      </c>
    </row>
    <row r="525" spans="1:65" s="12" customFormat="1" ht="22.9" customHeight="1">
      <c r="B525" s="177"/>
      <c r="C525" s="178"/>
      <c r="D525" s="179" t="s">
        <v>75</v>
      </c>
      <c r="E525" s="191" t="s">
        <v>1103</v>
      </c>
      <c r="F525" s="191" t="s">
        <v>1104</v>
      </c>
      <c r="G525" s="178"/>
      <c r="H525" s="178"/>
      <c r="I525" s="181"/>
      <c r="J525" s="192">
        <f>BK525</f>
        <v>0</v>
      </c>
      <c r="K525" s="178"/>
      <c r="L525" s="183"/>
      <c r="M525" s="184"/>
      <c r="N525" s="185"/>
      <c r="O525" s="185"/>
      <c r="P525" s="186">
        <f>SUM(P526:P530)</f>
        <v>0</v>
      </c>
      <c r="Q525" s="185"/>
      <c r="R525" s="186">
        <f>SUM(R526:R530)</f>
        <v>3.5000000000000001E-3</v>
      </c>
      <c r="S525" s="185"/>
      <c r="T525" s="187">
        <f>SUM(T526:T530)</f>
        <v>0</v>
      </c>
      <c r="AR525" s="188" t="s">
        <v>85</v>
      </c>
      <c r="AT525" s="189" t="s">
        <v>75</v>
      </c>
      <c r="AU525" s="189" t="s">
        <v>83</v>
      </c>
      <c r="AY525" s="188" t="s">
        <v>188</v>
      </c>
      <c r="BK525" s="190">
        <f>SUM(BK526:BK530)</f>
        <v>0</v>
      </c>
    </row>
    <row r="526" spans="1:65" s="2" customFormat="1" ht="24.2" customHeight="1">
      <c r="A526" s="34"/>
      <c r="B526" s="35"/>
      <c r="C526" s="193" t="s">
        <v>1105</v>
      </c>
      <c r="D526" s="193" t="s">
        <v>190</v>
      </c>
      <c r="E526" s="194" t="s">
        <v>1106</v>
      </c>
      <c r="F526" s="195" t="s">
        <v>1107</v>
      </c>
      <c r="G526" s="196" t="s">
        <v>243</v>
      </c>
      <c r="H526" s="197">
        <v>10</v>
      </c>
      <c r="I526" s="198"/>
      <c r="J526" s="199">
        <f>ROUND(I526*H526,2)</f>
        <v>0</v>
      </c>
      <c r="K526" s="200"/>
      <c r="L526" s="39"/>
      <c r="M526" s="201" t="s">
        <v>1</v>
      </c>
      <c r="N526" s="202" t="s">
        <v>41</v>
      </c>
      <c r="O526" s="71"/>
      <c r="P526" s="203">
        <f>O526*H526</f>
        <v>0</v>
      </c>
      <c r="Q526" s="203">
        <v>0</v>
      </c>
      <c r="R526" s="203">
        <f>Q526*H526</f>
        <v>0</v>
      </c>
      <c r="S526" s="203">
        <v>0</v>
      </c>
      <c r="T526" s="204">
        <f>S526*H526</f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205" t="s">
        <v>263</v>
      </c>
      <c r="AT526" s="205" t="s">
        <v>190</v>
      </c>
      <c r="AU526" s="205" t="s">
        <v>85</v>
      </c>
      <c r="AY526" s="17" t="s">
        <v>188</v>
      </c>
      <c r="BE526" s="206">
        <f>IF(N526="základní",J526,0)</f>
        <v>0</v>
      </c>
      <c r="BF526" s="206">
        <f>IF(N526="snížená",J526,0)</f>
        <v>0</v>
      </c>
      <c r="BG526" s="206">
        <f>IF(N526="zákl. přenesená",J526,0)</f>
        <v>0</v>
      </c>
      <c r="BH526" s="206">
        <f>IF(N526="sníž. přenesená",J526,0)</f>
        <v>0</v>
      </c>
      <c r="BI526" s="206">
        <f>IF(N526="nulová",J526,0)</f>
        <v>0</v>
      </c>
      <c r="BJ526" s="17" t="s">
        <v>83</v>
      </c>
      <c r="BK526" s="206">
        <f>ROUND(I526*H526,2)</f>
        <v>0</v>
      </c>
      <c r="BL526" s="17" t="s">
        <v>263</v>
      </c>
      <c r="BM526" s="205" t="s">
        <v>1108</v>
      </c>
    </row>
    <row r="527" spans="1:65" s="2" customFormat="1" ht="24.2" customHeight="1">
      <c r="A527" s="34"/>
      <c r="B527" s="35"/>
      <c r="C527" s="240" t="s">
        <v>1109</v>
      </c>
      <c r="D527" s="240" t="s">
        <v>406</v>
      </c>
      <c r="E527" s="241" t="s">
        <v>1110</v>
      </c>
      <c r="F527" s="242" t="s">
        <v>1111</v>
      </c>
      <c r="G527" s="243" t="s">
        <v>243</v>
      </c>
      <c r="H527" s="244">
        <v>10.5</v>
      </c>
      <c r="I527" s="245"/>
      <c r="J527" s="246">
        <f>ROUND(I527*H527,2)</f>
        <v>0</v>
      </c>
      <c r="K527" s="247"/>
      <c r="L527" s="248"/>
      <c r="M527" s="249" t="s">
        <v>1</v>
      </c>
      <c r="N527" s="250" t="s">
        <v>41</v>
      </c>
      <c r="O527" s="71"/>
      <c r="P527" s="203">
        <f>O527*H527</f>
        <v>0</v>
      </c>
      <c r="Q527" s="203">
        <v>0</v>
      </c>
      <c r="R527" s="203">
        <f>Q527*H527</f>
        <v>0</v>
      </c>
      <c r="S527" s="203">
        <v>0</v>
      </c>
      <c r="T527" s="204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205" t="s">
        <v>331</v>
      </c>
      <c r="AT527" s="205" t="s">
        <v>406</v>
      </c>
      <c r="AU527" s="205" t="s">
        <v>85</v>
      </c>
      <c r="AY527" s="17" t="s">
        <v>188</v>
      </c>
      <c r="BE527" s="206">
        <f>IF(N527="základní",J527,0)</f>
        <v>0</v>
      </c>
      <c r="BF527" s="206">
        <f>IF(N527="snížená",J527,0)</f>
        <v>0</v>
      </c>
      <c r="BG527" s="206">
        <f>IF(N527="zákl. přenesená",J527,0)</f>
        <v>0</v>
      </c>
      <c r="BH527" s="206">
        <f>IF(N527="sníž. přenesená",J527,0)</f>
        <v>0</v>
      </c>
      <c r="BI527" s="206">
        <f>IF(N527="nulová",J527,0)</f>
        <v>0</v>
      </c>
      <c r="BJ527" s="17" t="s">
        <v>83</v>
      </c>
      <c r="BK527" s="206">
        <f>ROUND(I527*H527,2)</f>
        <v>0</v>
      </c>
      <c r="BL527" s="17" t="s">
        <v>263</v>
      </c>
      <c r="BM527" s="205" t="s">
        <v>1112</v>
      </c>
    </row>
    <row r="528" spans="1:65" s="13" customFormat="1" ht="11.25">
      <c r="B528" s="207"/>
      <c r="C528" s="208"/>
      <c r="D528" s="209" t="s">
        <v>196</v>
      </c>
      <c r="E528" s="208"/>
      <c r="F528" s="211" t="s">
        <v>1113</v>
      </c>
      <c r="G528" s="208"/>
      <c r="H528" s="212">
        <v>10.5</v>
      </c>
      <c r="I528" s="213"/>
      <c r="J528" s="208"/>
      <c r="K528" s="208"/>
      <c r="L528" s="214"/>
      <c r="M528" s="215"/>
      <c r="N528" s="216"/>
      <c r="O528" s="216"/>
      <c r="P528" s="216"/>
      <c r="Q528" s="216"/>
      <c r="R528" s="216"/>
      <c r="S528" s="216"/>
      <c r="T528" s="217"/>
      <c r="AT528" s="218" t="s">
        <v>196</v>
      </c>
      <c r="AU528" s="218" t="s">
        <v>85</v>
      </c>
      <c r="AV528" s="13" t="s">
        <v>85</v>
      </c>
      <c r="AW528" s="13" t="s">
        <v>4</v>
      </c>
      <c r="AX528" s="13" t="s">
        <v>83</v>
      </c>
      <c r="AY528" s="218" t="s">
        <v>188</v>
      </c>
    </row>
    <row r="529" spans="1:65" s="2" customFormat="1" ht="24.2" customHeight="1">
      <c r="A529" s="34"/>
      <c r="B529" s="35"/>
      <c r="C529" s="193" t="s">
        <v>1114</v>
      </c>
      <c r="D529" s="193" t="s">
        <v>190</v>
      </c>
      <c r="E529" s="194" t="s">
        <v>1115</v>
      </c>
      <c r="F529" s="195" t="s">
        <v>1116</v>
      </c>
      <c r="G529" s="196" t="s">
        <v>193</v>
      </c>
      <c r="H529" s="197">
        <v>5</v>
      </c>
      <c r="I529" s="198"/>
      <c r="J529" s="199">
        <f>ROUND(I529*H529,2)</f>
        <v>0</v>
      </c>
      <c r="K529" s="200"/>
      <c r="L529" s="39"/>
      <c r="M529" s="201" t="s">
        <v>1</v>
      </c>
      <c r="N529" s="202" t="s">
        <v>41</v>
      </c>
      <c r="O529" s="71"/>
      <c r="P529" s="203">
        <f>O529*H529</f>
        <v>0</v>
      </c>
      <c r="Q529" s="203">
        <v>4.4000000000000002E-4</v>
      </c>
      <c r="R529" s="203">
        <f>Q529*H529</f>
        <v>2.2000000000000001E-3</v>
      </c>
      <c r="S529" s="203">
        <v>0</v>
      </c>
      <c r="T529" s="204">
        <f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205" t="s">
        <v>263</v>
      </c>
      <c r="AT529" s="205" t="s">
        <v>190</v>
      </c>
      <c r="AU529" s="205" t="s">
        <v>85</v>
      </c>
      <c r="AY529" s="17" t="s">
        <v>188</v>
      </c>
      <c r="BE529" s="206">
        <f>IF(N529="základní",J529,0)</f>
        <v>0</v>
      </c>
      <c r="BF529" s="206">
        <f>IF(N529="snížená",J529,0)</f>
        <v>0</v>
      </c>
      <c r="BG529" s="206">
        <f>IF(N529="zákl. přenesená",J529,0)</f>
        <v>0</v>
      </c>
      <c r="BH529" s="206">
        <f>IF(N529="sníž. přenesená",J529,0)</f>
        <v>0</v>
      </c>
      <c r="BI529" s="206">
        <f>IF(N529="nulová",J529,0)</f>
        <v>0</v>
      </c>
      <c r="BJ529" s="17" t="s">
        <v>83</v>
      </c>
      <c r="BK529" s="206">
        <f>ROUND(I529*H529,2)</f>
        <v>0</v>
      </c>
      <c r="BL529" s="17" t="s">
        <v>263</v>
      </c>
      <c r="BM529" s="205" t="s">
        <v>1117</v>
      </c>
    </row>
    <row r="530" spans="1:65" s="2" customFormat="1" ht="24.2" customHeight="1">
      <c r="A530" s="34"/>
      <c r="B530" s="35"/>
      <c r="C530" s="193" t="s">
        <v>1118</v>
      </c>
      <c r="D530" s="193" t="s">
        <v>190</v>
      </c>
      <c r="E530" s="194" t="s">
        <v>1119</v>
      </c>
      <c r="F530" s="195" t="s">
        <v>1120</v>
      </c>
      <c r="G530" s="196" t="s">
        <v>193</v>
      </c>
      <c r="H530" s="197">
        <v>5</v>
      </c>
      <c r="I530" s="198"/>
      <c r="J530" s="199">
        <f>ROUND(I530*H530,2)</f>
        <v>0</v>
      </c>
      <c r="K530" s="200"/>
      <c r="L530" s="39"/>
      <c r="M530" s="251" t="s">
        <v>1</v>
      </c>
      <c r="N530" s="252" t="s">
        <v>41</v>
      </c>
      <c r="O530" s="253"/>
      <c r="P530" s="254">
        <f>O530*H530</f>
        <v>0</v>
      </c>
      <c r="Q530" s="254">
        <v>2.5999999999999998E-4</v>
      </c>
      <c r="R530" s="254">
        <f>Q530*H530</f>
        <v>1.2999999999999999E-3</v>
      </c>
      <c r="S530" s="254">
        <v>0</v>
      </c>
      <c r="T530" s="255">
        <f>S530*H530</f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205" t="s">
        <v>263</v>
      </c>
      <c r="AT530" s="205" t="s">
        <v>190</v>
      </c>
      <c r="AU530" s="205" t="s">
        <v>85</v>
      </c>
      <c r="AY530" s="17" t="s">
        <v>188</v>
      </c>
      <c r="BE530" s="206">
        <f>IF(N530="základní",J530,0)</f>
        <v>0</v>
      </c>
      <c r="BF530" s="206">
        <f>IF(N530="snížená",J530,0)</f>
        <v>0</v>
      </c>
      <c r="BG530" s="206">
        <f>IF(N530="zákl. přenesená",J530,0)</f>
        <v>0</v>
      </c>
      <c r="BH530" s="206">
        <f>IF(N530="sníž. přenesená",J530,0)</f>
        <v>0</v>
      </c>
      <c r="BI530" s="206">
        <f>IF(N530="nulová",J530,0)</f>
        <v>0</v>
      </c>
      <c r="BJ530" s="17" t="s">
        <v>83</v>
      </c>
      <c r="BK530" s="206">
        <f>ROUND(I530*H530,2)</f>
        <v>0</v>
      </c>
      <c r="BL530" s="17" t="s">
        <v>263</v>
      </c>
      <c r="BM530" s="205" t="s">
        <v>1121</v>
      </c>
    </row>
    <row r="531" spans="1:65" s="2" customFormat="1" ht="6.95" customHeight="1">
      <c r="A531" s="34"/>
      <c r="B531" s="54"/>
      <c r="C531" s="55"/>
      <c r="D531" s="55"/>
      <c r="E531" s="55"/>
      <c r="F531" s="55"/>
      <c r="G531" s="55"/>
      <c r="H531" s="55"/>
      <c r="I531" s="55"/>
      <c r="J531" s="55"/>
      <c r="K531" s="55"/>
      <c r="L531" s="39"/>
      <c r="M531" s="34"/>
      <c r="O531" s="34"/>
      <c r="P531" s="34"/>
      <c r="Q531" s="34"/>
      <c r="R531" s="34"/>
      <c r="S531" s="34"/>
      <c r="T531" s="34"/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</row>
  </sheetData>
  <sheetProtection algorithmName="SHA-512" hashValue="kUCT7yScBpcAlv8jCGAz39H11EsroaNPhdx47/4ZGAcMBzlHUfv4P4qy4TJMrM/aMUf0JCFUPyy5rYaYRV9OpA==" saltValue="7exNr0/PxSjbNbGckMQU+o7xjIRSRp5niiMWmpel3D2XVZyyntKRZo6MV2gY+jTD1ievh5DwASLRKp8aGPkm5A==" spinCount="100000" sheet="1" objects="1" scenarios="1" formatColumns="0" formatRows="0" autoFilter="0"/>
  <autoFilter ref="C137:K530"/>
  <mergeCells count="9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91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85</v>
      </c>
    </row>
    <row r="4" spans="1:46" s="1" customFormat="1" ht="24.95" customHeight="1">
      <c r="B4" s="20"/>
      <c r="D4" s="118" t="s">
        <v>116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26.25" customHeight="1">
      <c r="B7" s="20"/>
      <c r="E7" s="316" t="str">
        <f>'Rekapitulace stavby'!K6</f>
        <v>Zateplení a oprava zpevněných ploch vč. hydroizolace MŠ B. Dvorského 1009/2</v>
      </c>
      <c r="F7" s="317"/>
      <c r="G7" s="317"/>
      <c r="H7" s="317"/>
      <c r="L7" s="20"/>
    </row>
    <row r="8" spans="1:46" s="1" customFormat="1" ht="12" customHeight="1">
      <c r="B8" s="20"/>
      <c r="D8" s="120" t="s">
        <v>129</v>
      </c>
      <c r="L8" s="20"/>
    </row>
    <row r="9" spans="1:46" s="2" customFormat="1" ht="16.5" customHeight="1">
      <c r="A9" s="34"/>
      <c r="B9" s="39"/>
      <c r="C9" s="34"/>
      <c r="D9" s="34"/>
      <c r="E9" s="316" t="s">
        <v>133</v>
      </c>
      <c r="F9" s="319"/>
      <c r="G9" s="319"/>
      <c r="H9" s="31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0" t="s">
        <v>1122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8" t="s">
        <v>1123</v>
      </c>
      <c r="F11" s="319"/>
      <c r="G11" s="319"/>
      <c r="H11" s="31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0" t="s">
        <v>18</v>
      </c>
      <c r="E13" s="34"/>
      <c r="F13" s="110" t="s">
        <v>1</v>
      </c>
      <c r="G13" s="34"/>
      <c r="H13" s="34"/>
      <c r="I13" s="120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0" t="s">
        <v>20</v>
      </c>
      <c r="E14" s="34"/>
      <c r="F14" s="110" t="s">
        <v>21</v>
      </c>
      <c r="G14" s="34"/>
      <c r="H14" s="34"/>
      <c r="I14" s="120" t="s">
        <v>22</v>
      </c>
      <c r="J14" s="121" t="str">
        <f>'Rekapitulace stavby'!AN8</f>
        <v>6. 10. 2021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0" t="s">
        <v>24</v>
      </c>
      <c r="E16" s="34"/>
      <c r="F16" s="34"/>
      <c r="G16" s="34"/>
      <c r="H16" s="34"/>
      <c r="I16" s="120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20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0" t="s">
        <v>28</v>
      </c>
      <c r="E19" s="34"/>
      <c r="F19" s="34"/>
      <c r="G19" s="34"/>
      <c r="H19" s="34"/>
      <c r="I19" s="120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0" t="str">
        <f>'Rekapitulace stavby'!E14</f>
        <v>Vyplň údaj</v>
      </c>
      <c r="F20" s="321"/>
      <c r="G20" s="321"/>
      <c r="H20" s="321"/>
      <c r="I20" s="120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0" t="s">
        <v>30</v>
      </c>
      <c r="E22" s="34"/>
      <c r="F22" s="34"/>
      <c r="G22" s="34"/>
      <c r="H22" s="34"/>
      <c r="I22" s="120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20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0" t="s">
        <v>33</v>
      </c>
      <c r="E25" s="34"/>
      <c r="F25" s="34"/>
      <c r="G25" s="34"/>
      <c r="H25" s="34"/>
      <c r="I25" s="120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0" t="s">
        <v>27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0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2"/>
      <c r="B29" s="123"/>
      <c r="C29" s="122"/>
      <c r="D29" s="122"/>
      <c r="E29" s="322" t="s">
        <v>1</v>
      </c>
      <c r="F29" s="322"/>
      <c r="G29" s="322"/>
      <c r="H29" s="322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6" t="s">
        <v>36</v>
      </c>
      <c r="E32" s="34"/>
      <c r="F32" s="34"/>
      <c r="G32" s="34"/>
      <c r="H32" s="34"/>
      <c r="I32" s="34"/>
      <c r="J32" s="127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8" t="s">
        <v>38</v>
      </c>
      <c r="G34" s="34"/>
      <c r="H34" s="34"/>
      <c r="I34" s="128" t="s">
        <v>37</v>
      </c>
      <c r="J34" s="128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9" t="s">
        <v>40</v>
      </c>
      <c r="E35" s="120" t="s">
        <v>41</v>
      </c>
      <c r="F35" s="130">
        <f>ROUND((SUM(BE123:BE148)),  2)</f>
        <v>0</v>
      </c>
      <c r="G35" s="34"/>
      <c r="H35" s="34"/>
      <c r="I35" s="131">
        <v>0.21</v>
      </c>
      <c r="J35" s="130">
        <f>ROUND(((SUM(BE123:BE148))*I35),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0" t="s">
        <v>42</v>
      </c>
      <c r="F36" s="130">
        <f>ROUND((SUM(BF123:BF148)),  2)</f>
        <v>0</v>
      </c>
      <c r="G36" s="34"/>
      <c r="H36" s="34"/>
      <c r="I36" s="131">
        <v>0.15</v>
      </c>
      <c r="J36" s="130">
        <f>ROUND(((SUM(BF123:BF148))*I36),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0" t="s">
        <v>43</v>
      </c>
      <c r="F37" s="130">
        <f>ROUND((SUM(BG123:BG148)),  2)</f>
        <v>0</v>
      </c>
      <c r="G37" s="34"/>
      <c r="H37" s="34"/>
      <c r="I37" s="131">
        <v>0.21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0" t="s">
        <v>44</v>
      </c>
      <c r="F38" s="130">
        <f>ROUND((SUM(BH123:BH148)),  2)</f>
        <v>0</v>
      </c>
      <c r="G38" s="34"/>
      <c r="H38" s="34"/>
      <c r="I38" s="131">
        <v>0.15</v>
      </c>
      <c r="J38" s="130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45</v>
      </c>
      <c r="F39" s="130">
        <f>ROUND((SUM(BI123:BI148)),  2)</f>
        <v>0</v>
      </c>
      <c r="G39" s="34"/>
      <c r="H39" s="34"/>
      <c r="I39" s="131">
        <v>0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46</v>
      </c>
      <c r="E41" s="134"/>
      <c r="F41" s="134"/>
      <c r="G41" s="135" t="s">
        <v>47</v>
      </c>
      <c r="H41" s="136" t="s">
        <v>48</v>
      </c>
      <c r="I41" s="134"/>
      <c r="J41" s="137">
        <f>SUM(J32:J39)</f>
        <v>0</v>
      </c>
      <c r="K41" s="138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146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23" t="str">
        <f>E7</f>
        <v>Zateplení a oprava zpevněných ploch vč. hydroizolace MŠ B. Dvorského 1009/2</v>
      </c>
      <c r="F85" s="324"/>
      <c r="G85" s="324"/>
      <c r="H85" s="32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23" t="s">
        <v>133</v>
      </c>
      <c r="F87" s="325"/>
      <c r="G87" s="325"/>
      <c r="H87" s="32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1122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76" t="str">
        <f>E11</f>
        <v>Část 1-E1 - Objekt A - Elektroinstalace</v>
      </c>
      <c r="F89" s="325"/>
      <c r="G89" s="325"/>
      <c r="H89" s="32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Ostrava-Bělský Les</v>
      </c>
      <c r="G91" s="36"/>
      <c r="H91" s="36"/>
      <c r="I91" s="29" t="s">
        <v>22</v>
      </c>
      <c r="J91" s="66" t="str">
        <f>IF(J14="","",J14)</f>
        <v>6. 10. 2021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S.m. Ostrava, M.o. Ostrava-Jih</v>
      </c>
      <c r="G93" s="36"/>
      <c r="H93" s="36"/>
      <c r="I93" s="29" t="s">
        <v>30</v>
      </c>
      <c r="J93" s="32" t="str">
        <f>E23</f>
        <v>Ing. Miroslav Havlásek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50" t="s">
        <v>147</v>
      </c>
      <c r="D96" s="151"/>
      <c r="E96" s="151"/>
      <c r="F96" s="151"/>
      <c r="G96" s="151"/>
      <c r="H96" s="151"/>
      <c r="I96" s="151"/>
      <c r="J96" s="152" t="s">
        <v>148</v>
      </c>
      <c r="K96" s="151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3" t="s">
        <v>149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150</v>
      </c>
    </row>
    <row r="99" spans="1:47" s="9" customFormat="1" ht="24.95" customHeight="1">
      <c r="B99" s="154"/>
      <c r="C99" s="155"/>
      <c r="D99" s="156" t="s">
        <v>1124</v>
      </c>
      <c r="E99" s="157"/>
      <c r="F99" s="157"/>
      <c r="G99" s="157"/>
      <c r="H99" s="157"/>
      <c r="I99" s="157"/>
      <c r="J99" s="158">
        <f>J124</f>
        <v>0</v>
      </c>
      <c r="K99" s="155"/>
      <c r="L99" s="159"/>
    </row>
    <row r="100" spans="1:47" s="9" customFormat="1" ht="24.95" customHeight="1">
      <c r="B100" s="154"/>
      <c r="C100" s="155"/>
      <c r="D100" s="156" t="s">
        <v>1125</v>
      </c>
      <c r="E100" s="157"/>
      <c r="F100" s="157"/>
      <c r="G100" s="157"/>
      <c r="H100" s="157"/>
      <c r="I100" s="157"/>
      <c r="J100" s="158">
        <f>J138</f>
        <v>0</v>
      </c>
      <c r="K100" s="155"/>
      <c r="L100" s="159"/>
    </row>
    <row r="101" spans="1:47" s="9" customFormat="1" ht="24.95" customHeight="1">
      <c r="B101" s="154"/>
      <c r="C101" s="155"/>
      <c r="D101" s="156" t="s">
        <v>1126</v>
      </c>
      <c r="E101" s="157"/>
      <c r="F101" s="157"/>
      <c r="G101" s="157"/>
      <c r="H101" s="157"/>
      <c r="I101" s="157"/>
      <c r="J101" s="158">
        <f>J145</f>
        <v>0</v>
      </c>
      <c r="K101" s="155"/>
      <c r="L101" s="15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173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6.25" customHeight="1">
      <c r="A111" s="34"/>
      <c r="B111" s="35"/>
      <c r="C111" s="36"/>
      <c r="D111" s="36"/>
      <c r="E111" s="323" t="str">
        <f>E7</f>
        <v>Zateplení a oprava zpevněných ploch vč. hydroizolace MŠ B. Dvorského 1009/2</v>
      </c>
      <c r="F111" s="324"/>
      <c r="G111" s="324"/>
      <c r="H111" s="324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129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23" t="s">
        <v>133</v>
      </c>
      <c r="F113" s="325"/>
      <c r="G113" s="325"/>
      <c r="H113" s="32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1122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76" t="str">
        <f>E11</f>
        <v>Část 1-E1 - Objekt A - Elektroinstalace</v>
      </c>
      <c r="F115" s="325"/>
      <c r="G115" s="325"/>
      <c r="H115" s="325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>Ostrava-Bělský Les</v>
      </c>
      <c r="G117" s="36"/>
      <c r="H117" s="36"/>
      <c r="I117" s="29" t="s">
        <v>22</v>
      </c>
      <c r="J117" s="66" t="str">
        <f>IF(J14="","",J14)</f>
        <v>6. 10. 2021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>S.m. Ostrava, M.o. Ostrava-Jih</v>
      </c>
      <c r="G119" s="36"/>
      <c r="H119" s="36"/>
      <c r="I119" s="29" t="s">
        <v>30</v>
      </c>
      <c r="J119" s="32" t="str">
        <f>E23</f>
        <v>Ing. Miroslav Havlásek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28</v>
      </c>
      <c r="D120" s="36"/>
      <c r="E120" s="36"/>
      <c r="F120" s="27" t="str">
        <f>IF(E20="","",E20)</f>
        <v>Vyplň údaj</v>
      </c>
      <c r="G120" s="36"/>
      <c r="H120" s="36"/>
      <c r="I120" s="29" t="s">
        <v>33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5"/>
      <c r="B122" s="166"/>
      <c r="C122" s="167" t="s">
        <v>174</v>
      </c>
      <c r="D122" s="168" t="s">
        <v>61</v>
      </c>
      <c r="E122" s="168" t="s">
        <v>57</v>
      </c>
      <c r="F122" s="168" t="s">
        <v>58</v>
      </c>
      <c r="G122" s="168" t="s">
        <v>175</v>
      </c>
      <c r="H122" s="168" t="s">
        <v>176</v>
      </c>
      <c r="I122" s="168" t="s">
        <v>177</v>
      </c>
      <c r="J122" s="169" t="s">
        <v>148</v>
      </c>
      <c r="K122" s="170" t="s">
        <v>178</v>
      </c>
      <c r="L122" s="171"/>
      <c r="M122" s="75" t="s">
        <v>1</v>
      </c>
      <c r="N122" s="76" t="s">
        <v>40</v>
      </c>
      <c r="O122" s="76" t="s">
        <v>179</v>
      </c>
      <c r="P122" s="76" t="s">
        <v>180</v>
      </c>
      <c r="Q122" s="76" t="s">
        <v>181</v>
      </c>
      <c r="R122" s="76" t="s">
        <v>182</v>
      </c>
      <c r="S122" s="76" t="s">
        <v>183</v>
      </c>
      <c r="T122" s="77" t="s">
        <v>184</v>
      </c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</row>
    <row r="123" spans="1:65" s="2" customFormat="1" ht="22.9" customHeight="1">
      <c r="A123" s="34"/>
      <c r="B123" s="35"/>
      <c r="C123" s="82" t="s">
        <v>185</v>
      </c>
      <c r="D123" s="36"/>
      <c r="E123" s="36"/>
      <c r="F123" s="36"/>
      <c r="G123" s="36"/>
      <c r="H123" s="36"/>
      <c r="I123" s="36"/>
      <c r="J123" s="172">
        <f>BK123</f>
        <v>0</v>
      </c>
      <c r="K123" s="36"/>
      <c r="L123" s="39"/>
      <c r="M123" s="78"/>
      <c r="N123" s="173"/>
      <c r="O123" s="79"/>
      <c r="P123" s="174">
        <f>P124+P138+P145</f>
        <v>0</v>
      </c>
      <c r="Q123" s="79"/>
      <c r="R123" s="174">
        <f>R124+R138+R145</f>
        <v>0</v>
      </c>
      <c r="S123" s="79"/>
      <c r="T123" s="175">
        <f>T124+T138+T145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75</v>
      </c>
      <c r="AU123" s="17" t="s">
        <v>150</v>
      </c>
      <c r="BK123" s="176">
        <f>BK124+BK138+BK145</f>
        <v>0</v>
      </c>
    </row>
    <row r="124" spans="1:65" s="12" customFormat="1" ht="25.9" customHeight="1">
      <c r="B124" s="177"/>
      <c r="C124" s="178"/>
      <c r="D124" s="179" t="s">
        <v>75</v>
      </c>
      <c r="E124" s="180" t="s">
        <v>1127</v>
      </c>
      <c r="F124" s="180" t="s">
        <v>1128</v>
      </c>
      <c r="G124" s="178"/>
      <c r="H124" s="178"/>
      <c r="I124" s="181"/>
      <c r="J124" s="182">
        <f>BK124</f>
        <v>0</v>
      </c>
      <c r="K124" s="178"/>
      <c r="L124" s="183"/>
      <c r="M124" s="184"/>
      <c r="N124" s="185"/>
      <c r="O124" s="185"/>
      <c r="P124" s="186">
        <f>SUM(P125:P137)</f>
        <v>0</v>
      </c>
      <c r="Q124" s="185"/>
      <c r="R124" s="186">
        <f>SUM(R125:R137)</f>
        <v>0</v>
      </c>
      <c r="S124" s="185"/>
      <c r="T124" s="187">
        <f>SUM(T125:T137)</f>
        <v>0</v>
      </c>
      <c r="AR124" s="188" t="s">
        <v>83</v>
      </c>
      <c r="AT124" s="189" t="s">
        <v>75</v>
      </c>
      <c r="AU124" s="189" t="s">
        <v>76</v>
      </c>
      <c r="AY124" s="188" t="s">
        <v>188</v>
      </c>
      <c r="BK124" s="190">
        <f>SUM(BK125:BK137)</f>
        <v>0</v>
      </c>
    </row>
    <row r="125" spans="1:65" s="2" customFormat="1" ht="14.45" customHeight="1">
      <c r="A125" s="34"/>
      <c r="B125" s="35"/>
      <c r="C125" s="193" t="s">
        <v>83</v>
      </c>
      <c r="D125" s="193" t="s">
        <v>190</v>
      </c>
      <c r="E125" s="194" t="s">
        <v>1129</v>
      </c>
      <c r="F125" s="195" t="s">
        <v>1130</v>
      </c>
      <c r="G125" s="196" t="s">
        <v>203</v>
      </c>
      <c r="H125" s="197">
        <v>4</v>
      </c>
      <c r="I125" s="198"/>
      <c r="J125" s="199">
        <f t="shared" ref="J125:J137" si="0">ROUND(I125*H125,2)</f>
        <v>0</v>
      </c>
      <c r="K125" s="200"/>
      <c r="L125" s="39"/>
      <c r="M125" s="201" t="s">
        <v>1</v>
      </c>
      <c r="N125" s="202" t="s">
        <v>41</v>
      </c>
      <c r="O125" s="71"/>
      <c r="P125" s="203">
        <f t="shared" ref="P125:P137" si="1">O125*H125</f>
        <v>0</v>
      </c>
      <c r="Q125" s="203">
        <v>0</v>
      </c>
      <c r="R125" s="203">
        <f t="shared" ref="R125:R137" si="2">Q125*H125</f>
        <v>0</v>
      </c>
      <c r="S125" s="203">
        <v>0</v>
      </c>
      <c r="T125" s="204">
        <f t="shared" ref="T125:T137" si="3"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5" t="s">
        <v>486</v>
      </c>
      <c r="AT125" s="205" t="s">
        <v>190</v>
      </c>
      <c r="AU125" s="205" t="s">
        <v>83</v>
      </c>
      <c r="AY125" s="17" t="s">
        <v>188</v>
      </c>
      <c r="BE125" s="206">
        <f t="shared" ref="BE125:BE137" si="4">IF(N125="základní",J125,0)</f>
        <v>0</v>
      </c>
      <c r="BF125" s="206">
        <f t="shared" ref="BF125:BF137" si="5">IF(N125="snížená",J125,0)</f>
        <v>0</v>
      </c>
      <c r="BG125" s="206">
        <f t="shared" ref="BG125:BG137" si="6">IF(N125="zákl. přenesená",J125,0)</f>
        <v>0</v>
      </c>
      <c r="BH125" s="206">
        <f t="shared" ref="BH125:BH137" si="7">IF(N125="sníž. přenesená",J125,0)</f>
        <v>0</v>
      </c>
      <c r="BI125" s="206">
        <f t="shared" ref="BI125:BI137" si="8">IF(N125="nulová",J125,0)</f>
        <v>0</v>
      </c>
      <c r="BJ125" s="17" t="s">
        <v>83</v>
      </c>
      <c r="BK125" s="206">
        <f t="shared" ref="BK125:BK137" si="9">ROUND(I125*H125,2)</f>
        <v>0</v>
      </c>
      <c r="BL125" s="17" t="s">
        <v>486</v>
      </c>
      <c r="BM125" s="205" t="s">
        <v>85</v>
      </c>
    </row>
    <row r="126" spans="1:65" s="2" customFormat="1" ht="24.2" customHeight="1">
      <c r="A126" s="34"/>
      <c r="B126" s="35"/>
      <c r="C126" s="240" t="s">
        <v>85</v>
      </c>
      <c r="D126" s="240" t="s">
        <v>406</v>
      </c>
      <c r="E126" s="241" t="s">
        <v>1131</v>
      </c>
      <c r="F126" s="242" t="s">
        <v>1132</v>
      </c>
      <c r="G126" s="243" t="s">
        <v>203</v>
      </c>
      <c r="H126" s="244">
        <v>4</v>
      </c>
      <c r="I126" s="245"/>
      <c r="J126" s="246">
        <f t="shared" si="0"/>
        <v>0</v>
      </c>
      <c r="K126" s="247"/>
      <c r="L126" s="248"/>
      <c r="M126" s="249" t="s">
        <v>1</v>
      </c>
      <c r="N126" s="250" t="s">
        <v>41</v>
      </c>
      <c r="O126" s="71"/>
      <c r="P126" s="203">
        <f t="shared" si="1"/>
        <v>0</v>
      </c>
      <c r="Q126" s="203">
        <v>0</v>
      </c>
      <c r="R126" s="203">
        <f t="shared" si="2"/>
        <v>0</v>
      </c>
      <c r="S126" s="203">
        <v>0</v>
      </c>
      <c r="T126" s="204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5" t="s">
        <v>1133</v>
      </c>
      <c r="AT126" s="205" t="s">
        <v>406</v>
      </c>
      <c r="AU126" s="205" t="s">
        <v>83</v>
      </c>
      <c r="AY126" s="17" t="s">
        <v>188</v>
      </c>
      <c r="BE126" s="206">
        <f t="shared" si="4"/>
        <v>0</v>
      </c>
      <c r="BF126" s="206">
        <f t="shared" si="5"/>
        <v>0</v>
      </c>
      <c r="BG126" s="206">
        <f t="shared" si="6"/>
        <v>0</v>
      </c>
      <c r="BH126" s="206">
        <f t="shared" si="7"/>
        <v>0</v>
      </c>
      <c r="BI126" s="206">
        <f t="shared" si="8"/>
        <v>0</v>
      </c>
      <c r="BJ126" s="17" t="s">
        <v>83</v>
      </c>
      <c r="BK126" s="206">
        <f t="shared" si="9"/>
        <v>0</v>
      </c>
      <c r="BL126" s="17" t="s">
        <v>486</v>
      </c>
      <c r="BM126" s="205" t="s">
        <v>194</v>
      </c>
    </row>
    <row r="127" spans="1:65" s="2" customFormat="1" ht="14.45" customHeight="1">
      <c r="A127" s="34"/>
      <c r="B127" s="35"/>
      <c r="C127" s="193" t="s">
        <v>205</v>
      </c>
      <c r="D127" s="193" t="s">
        <v>190</v>
      </c>
      <c r="E127" s="194" t="s">
        <v>1134</v>
      </c>
      <c r="F127" s="195" t="s">
        <v>1135</v>
      </c>
      <c r="G127" s="196" t="s">
        <v>203</v>
      </c>
      <c r="H127" s="197">
        <v>4</v>
      </c>
      <c r="I127" s="198"/>
      <c r="J127" s="199">
        <f t="shared" si="0"/>
        <v>0</v>
      </c>
      <c r="K127" s="200"/>
      <c r="L127" s="39"/>
      <c r="M127" s="201" t="s">
        <v>1</v>
      </c>
      <c r="N127" s="202" t="s">
        <v>41</v>
      </c>
      <c r="O127" s="71"/>
      <c r="P127" s="203">
        <f t="shared" si="1"/>
        <v>0</v>
      </c>
      <c r="Q127" s="203">
        <v>0</v>
      </c>
      <c r="R127" s="203">
        <f t="shared" si="2"/>
        <v>0</v>
      </c>
      <c r="S127" s="203">
        <v>0</v>
      </c>
      <c r="T127" s="204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5" t="s">
        <v>486</v>
      </c>
      <c r="AT127" s="205" t="s">
        <v>190</v>
      </c>
      <c r="AU127" s="205" t="s">
        <v>83</v>
      </c>
      <c r="AY127" s="17" t="s">
        <v>188</v>
      </c>
      <c r="BE127" s="206">
        <f t="shared" si="4"/>
        <v>0</v>
      </c>
      <c r="BF127" s="206">
        <f t="shared" si="5"/>
        <v>0</v>
      </c>
      <c r="BG127" s="206">
        <f t="shared" si="6"/>
        <v>0</v>
      </c>
      <c r="BH127" s="206">
        <f t="shared" si="7"/>
        <v>0</v>
      </c>
      <c r="BI127" s="206">
        <f t="shared" si="8"/>
        <v>0</v>
      </c>
      <c r="BJ127" s="17" t="s">
        <v>83</v>
      </c>
      <c r="BK127" s="206">
        <f t="shared" si="9"/>
        <v>0</v>
      </c>
      <c r="BL127" s="17" t="s">
        <v>486</v>
      </c>
      <c r="BM127" s="205" t="s">
        <v>216</v>
      </c>
    </row>
    <row r="128" spans="1:65" s="2" customFormat="1" ht="24.2" customHeight="1">
      <c r="A128" s="34"/>
      <c r="B128" s="35"/>
      <c r="C128" s="240" t="s">
        <v>194</v>
      </c>
      <c r="D128" s="240" t="s">
        <v>406</v>
      </c>
      <c r="E128" s="241" t="s">
        <v>1136</v>
      </c>
      <c r="F128" s="242" t="s">
        <v>1137</v>
      </c>
      <c r="G128" s="243" t="s">
        <v>203</v>
      </c>
      <c r="H128" s="244">
        <v>2</v>
      </c>
      <c r="I128" s="245"/>
      <c r="J128" s="246">
        <f t="shared" si="0"/>
        <v>0</v>
      </c>
      <c r="K128" s="247"/>
      <c r="L128" s="248"/>
      <c r="M128" s="249" t="s">
        <v>1</v>
      </c>
      <c r="N128" s="250" t="s">
        <v>41</v>
      </c>
      <c r="O128" s="71"/>
      <c r="P128" s="203">
        <f t="shared" si="1"/>
        <v>0</v>
      </c>
      <c r="Q128" s="203">
        <v>0</v>
      </c>
      <c r="R128" s="203">
        <f t="shared" si="2"/>
        <v>0</v>
      </c>
      <c r="S128" s="203">
        <v>0</v>
      </c>
      <c r="T128" s="204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5" t="s">
        <v>1133</v>
      </c>
      <c r="AT128" s="205" t="s">
        <v>406</v>
      </c>
      <c r="AU128" s="205" t="s">
        <v>83</v>
      </c>
      <c r="AY128" s="17" t="s">
        <v>188</v>
      </c>
      <c r="BE128" s="206">
        <f t="shared" si="4"/>
        <v>0</v>
      </c>
      <c r="BF128" s="206">
        <f t="shared" si="5"/>
        <v>0</v>
      </c>
      <c r="BG128" s="206">
        <f t="shared" si="6"/>
        <v>0</v>
      </c>
      <c r="BH128" s="206">
        <f t="shared" si="7"/>
        <v>0</v>
      </c>
      <c r="BI128" s="206">
        <f t="shared" si="8"/>
        <v>0</v>
      </c>
      <c r="BJ128" s="17" t="s">
        <v>83</v>
      </c>
      <c r="BK128" s="206">
        <f t="shared" si="9"/>
        <v>0</v>
      </c>
      <c r="BL128" s="17" t="s">
        <v>486</v>
      </c>
      <c r="BM128" s="205" t="s">
        <v>225</v>
      </c>
    </row>
    <row r="129" spans="1:65" s="2" customFormat="1" ht="14.45" customHeight="1">
      <c r="A129" s="34"/>
      <c r="B129" s="35"/>
      <c r="C129" s="193" t="s">
        <v>212</v>
      </c>
      <c r="D129" s="193" t="s">
        <v>190</v>
      </c>
      <c r="E129" s="194" t="s">
        <v>1138</v>
      </c>
      <c r="F129" s="195" t="s">
        <v>1139</v>
      </c>
      <c r="G129" s="196" t="s">
        <v>203</v>
      </c>
      <c r="H129" s="197">
        <v>2</v>
      </c>
      <c r="I129" s="198"/>
      <c r="J129" s="199">
        <f t="shared" si="0"/>
        <v>0</v>
      </c>
      <c r="K129" s="200"/>
      <c r="L129" s="39"/>
      <c r="M129" s="201" t="s">
        <v>1</v>
      </c>
      <c r="N129" s="202" t="s">
        <v>41</v>
      </c>
      <c r="O129" s="71"/>
      <c r="P129" s="203">
        <f t="shared" si="1"/>
        <v>0</v>
      </c>
      <c r="Q129" s="203">
        <v>0</v>
      </c>
      <c r="R129" s="203">
        <f t="shared" si="2"/>
        <v>0</v>
      </c>
      <c r="S129" s="203">
        <v>0</v>
      </c>
      <c r="T129" s="204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5" t="s">
        <v>486</v>
      </c>
      <c r="AT129" s="205" t="s">
        <v>190</v>
      </c>
      <c r="AU129" s="205" t="s">
        <v>83</v>
      </c>
      <c r="AY129" s="17" t="s">
        <v>188</v>
      </c>
      <c r="BE129" s="206">
        <f t="shared" si="4"/>
        <v>0</v>
      </c>
      <c r="BF129" s="206">
        <f t="shared" si="5"/>
        <v>0</v>
      </c>
      <c r="BG129" s="206">
        <f t="shared" si="6"/>
        <v>0</v>
      </c>
      <c r="BH129" s="206">
        <f t="shared" si="7"/>
        <v>0</v>
      </c>
      <c r="BI129" s="206">
        <f t="shared" si="8"/>
        <v>0</v>
      </c>
      <c r="BJ129" s="17" t="s">
        <v>83</v>
      </c>
      <c r="BK129" s="206">
        <f t="shared" si="9"/>
        <v>0</v>
      </c>
      <c r="BL129" s="17" t="s">
        <v>486</v>
      </c>
      <c r="BM129" s="205" t="s">
        <v>236</v>
      </c>
    </row>
    <row r="130" spans="1:65" s="2" customFormat="1" ht="14.45" customHeight="1">
      <c r="A130" s="34"/>
      <c r="B130" s="35"/>
      <c r="C130" s="193" t="s">
        <v>216</v>
      </c>
      <c r="D130" s="193" t="s">
        <v>190</v>
      </c>
      <c r="E130" s="194" t="s">
        <v>1140</v>
      </c>
      <c r="F130" s="195" t="s">
        <v>1141</v>
      </c>
      <c r="G130" s="196" t="s">
        <v>1142</v>
      </c>
      <c r="H130" s="197">
        <v>3</v>
      </c>
      <c r="I130" s="198"/>
      <c r="J130" s="199">
        <f t="shared" si="0"/>
        <v>0</v>
      </c>
      <c r="K130" s="200"/>
      <c r="L130" s="39"/>
      <c r="M130" s="201" t="s">
        <v>1</v>
      </c>
      <c r="N130" s="202" t="s">
        <v>41</v>
      </c>
      <c r="O130" s="71"/>
      <c r="P130" s="203">
        <f t="shared" si="1"/>
        <v>0</v>
      </c>
      <c r="Q130" s="203">
        <v>0</v>
      </c>
      <c r="R130" s="203">
        <f t="shared" si="2"/>
        <v>0</v>
      </c>
      <c r="S130" s="203">
        <v>0</v>
      </c>
      <c r="T130" s="204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5" t="s">
        <v>486</v>
      </c>
      <c r="AT130" s="205" t="s">
        <v>190</v>
      </c>
      <c r="AU130" s="205" t="s">
        <v>83</v>
      </c>
      <c r="AY130" s="17" t="s">
        <v>188</v>
      </c>
      <c r="BE130" s="206">
        <f t="shared" si="4"/>
        <v>0</v>
      </c>
      <c r="BF130" s="206">
        <f t="shared" si="5"/>
        <v>0</v>
      </c>
      <c r="BG130" s="206">
        <f t="shared" si="6"/>
        <v>0</v>
      </c>
      <c r="BH130" s="206">
        <f t="shared" si="7"/>
        <v>0</v>
      </c>
      <c r="BI130" s="206">
        <f t="shared" si="8"/>
        <v>0</v>
      </c>
      <c r="BJ130" s="17" t="s">
        <v>83</v>
      </c>
      <c r="BK130" s="206">
        <f t="shared" si="9"/>
        <v>0</v>
      </c>
      <c r="BL130" s="17" t="s">
        <v>486</v>
      </c>
      <c r="BM130" s="205" t="s">
        <v>245</v>
      </c>
    </row>
    <row r="131" spans="1:65" s="2" customFormat="1" ht="14.45" customHeight="1">
      <c r="A131" s="34"/>
      <c r="B131" s="35"/>
      <c r="C131" s="193" t="s">
        <v>220</v>
      </c>
      <c r="D131" s="193" t="s">
        <v>190</v>
      </c>
      <c r="E131" s="194" t="s">
        <v>1143</v>
      </c>
      <c r="F131" s="195" t="s">
        <v>1144</v>
      </c>
      <c r="G131" s="196" t="s">
        <v>203</v>
      </c>
      <c r="H131" s="197">
        <v>4</v>
      </c>
      <c r="I131" s="198"/>
      <c r="J131" s="199">
        <f t="shared" si="0"/>
        <v>0</v>
      </c>
      <c r="K131" s="200"/>
      <c r="L131" s="39"/>
      <c r="M131" s="201" t="s">
        <v>1</v>
      </c>
      <c r="N131" s="202" t="s">
        <v>41</v>
      </c>
      <c r="O131" s="71"/>
      <c r="P131" s="203">
        <f t="shared" si="1"/>
        <v>0</v>
      </c>
      <c r="Q131" s="203">
        <v>0</v>
      </c>
      <c r="R131" s="203">
        <f t="shared" si="2"/>
        <v>0</v>
      </c>
      <c r="S131" s="203">
        <v>0</v>
      </c>
      <c r="T131" s="204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5" t="s">
        <v>486</v>
      </c>
      <c r="AT131" s="205" t="s">
        <v>190</v>
      </c>
      <c r="AU131" s="205" t="s">
        <v>83</v>
      </c>
      <c r="AY131" s="17" t="s">
        <v>188</v>
      </c>
      <c r="BE131" s="206">
        <f t="shared" si="4"/>
        <v>0</v>
      </c>
      <c r="BF131" s="206">
        <f t="shared" si="5"/>
        <v>0</v>
      </c>
      <c r="BG131" s="206">
        <f t="shared" si="6"/>
        <v>0</v>
      </c>
      <c r="BH131" s="206">
        <f t="shared" si="7"/>
        <v>0</v>
      </c>
      <c r="BI131" s="206">
        <f t="shared" si="8"/>
        <v>0</v>
      </c>
      <c r="BJ131" s="17" t="s">
        <v>83</v>
      </c>
      <c r="BK131" s="206">
        <f t="shared" si="9"/>
        <v>0</v>
      </c>
      <c r="BL131" s="17" t="s">
        <v>486</v>
      </c>
      <c r="BM131" s="205" t="s">
        <v>256</v>
      </c>
    </row>
    <row r="132" spans="1:65" s="2" customFormat="1" ht="24.2" customHeight="1">
      <c r="A132" s="34"/>
      <c r="B132" s="35"/>
      <c r="C132" s="193" t="s">
        <v>225</v>
      </c>
      <c r="D132" s="193" t="s">
        <v>190</v>
      </c>
      <c r="E132" s="194" t="s">
        <v>1145</v>
      </c>
      <c r="F132" s="195" t="s">
        <v>1146</v>
      </c>
      <c r="G132" s="196" t="s">
        <v>1142</v>
      </c>
      <c r="H132" s="197">
        <v>1</v>
      </c>
      <c r="I132" s="198"/>
      <c r="J132" s="199">
        <f t="shared" si="0"/>
        <v>0</v>
      </c>
      <c r="K132" s="200"/>
      <c r="L132" s="39"/>
      <c r="M132" s="201" t="s">
        <v>1</v>
      </c>
      <c r="N132" s="202" t="s">
        <v>41</v>
      </c>
      <c r="O132" s="71"/>
      <c r="P132" s="203">
        <f t="shared" si="1"/>
        <v>0</v>
      </c>
      <c r="Q132" s="203">
        <v>0</v>
      </c>
      <c r="R132" s="203">
        <f t="shared" si="2"/>
        <v>0</v>
      </c>
      <c r="S132" s="203">
        <v>0</v>
      </c>
      <c r="T132" s="204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5" t="s">
        <v>486</v>
      </c>
      <c r="AT132" s="205" t="s">
        <v>190</v>
      </c>
      <c r="AU132" s="205" t="s">
        <v>83</v>
      </c>
      <c r="AY132" s="17" t="s">
        <v>188</v>
      </c>
      <c r="BE132" s="206">
        <f t="shared" si="4"/>
        <v>0</v>
      </c>
      <c r="BF132" s="206">
        <f t="shared" si="5"/>
        <v>0</v>
      </c>
      <c r="BG132" s="206">
        <f t="shared" si="6"/>
        <v>0</v>
      </c>
      <c r="BH132" s="206">
        <f t="shared" si="7"/>
        <v>0</v>
      </c>
      <c r="BI132" s="206">
        <f t="shared" si="8"/>
        <v>0</v>
      </c>
      <c r="BJ132" s="17" t="s">
        <v>83</v>
      </c>
      <c r="BK132" s="206">
        <f t="shared" si="9"/>
        <v>0</v>
      </c>
      <c r="BL132" s="17" t="s">
        <v>486</v>
      </c>
      <c r="BM132" s="205" t="s">
        <v>263</v>
      </c>
    </row>
    <row r="133" spans="1:65" s="2" customFormat="1" ht="14.45" customHeight="1">
      <c r="A133" s="34"/>
      <c r="B133" s="35"/>
      <c r="C133" s="193" t="s">
        <v>230</v>
      </c>
      <c r="D133" s="193" t="s">
        <v>190</v>
      </c>
      <c r="E133" s="194" t="s">
        <v>1147</v>
      </c>
      <c r="F133" s="195" t="s">
        <v>1148</v>
      </c>
      <c r="G133" s="196" t="s">
        <v>203</v>
      </c>
      <c r="H133" s="197">
        <v>1</v>
      </c>
      <c r="I133" s="198"/>
      <c r="J133" s="199">
        <f t="shared" si="0"/>
        <v>0</v>
      </c>
      <c r="K133" s="200"/>
      <c r="L133" s="39"/>
      <c r="M133" s="201" t="s">
        <v>1</v>
      </c>
      <c r="N133" s="202" t="s">
        <v>41</v>
      </c>
      <c r="O133" s="71"/>
      <c r="P133" s="203">
        <f t="shared" si="1"/>
        <v>0</v>
      </c>
      <c r="Q133" s="203">
        <v>0</v>
      </c>
      <c r="R133" s="203">
        <f t="shared" si="2"/>
        <v>0</v>
      </c>
      <c r="S133" s="203">
        <v>0</v>
      </c>
      <c r="T133" s="204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5" t="s">
        <v>486</v>
      </c>
      <c r="AT133" s="205" t="s">
        <v>190</v>
      </c>
      <c r="AU133" s="205" t="s">
        <v>83</v>
      </c>
      <c r="AY133" s="17" t="s">
        <v>188</v>
      </c>
      <c r="BE133" s="206">
        <f t="shared" si="4"/>
        <v>0</v>
      </c>
      <c r="BF133" s="206">
        <f t="shared" si="5"/>
        <v>0</v>
      </c>
      <c r="BG133" s="206">
        <f t="shared" si="6"/>
        <v>0</v>
      </c>
      <c r="BH133" s="206">
        <f t="shared" si="7"/>
        <v>0</v>
      </c>
      <c r="BI133" s="206">
        <f t="shared" si="8"/>
        <v>0</v>
      </c>
      <c r="BJ133" s="17" t="s">
        <v>83</v>
      </c>
      <c r="BK133" s="206">
        <f t="shared" si="9"/>
        <v>0</v>
      </c>
      <c r="BL133" s="17" t="s">
        <v>486</v>
      </c>
      <c r="BM133" s="205" t="s">
        <v>272</v>
      </c>
    </row>
    <row r="134" spans="1:65" s="2" customFormat="1" ht="14.45" customHeight="1">
      <c r="A134" s="34"/>
      <c r="B134" s="35"/>
      <c r="C134" s="193" t="s">
        <v>236</v>
      </c>
      <c r="D134" s="193" t="s">
        <v>190</v>
      </c>
      <c r="E134" s="194" t="s">
        <v>1149</v>
      </c>
      <c r="F134" s="195" t="s">
        <v>1150</v>
      </c>
      <c r="G134" s="196" t="s">
        <v>1142</v>
      </c>
      <c r="H134" s="197">
        <v>4</v>
      </c>
      <c r="I134" s="198"/>
      <c r="J134" s="199">
        <f t="shared" si="0"/>
        <v>0</v>
      </c>
      <c r="K134" s="200"/>
      <c r="L134" s="39"/>
      <c r="M134" s="201" t="s">
        <v>1</v>
      </c>
      <c r="N134" s="202" t="s">
        <v>41</v>
      </c>
      <c r="O134" s="71"/>
      <c r="P134" s="203">
        <f t="shared" si="1"/>
        <v>0</v>
      </c>
      <c r="Q134" s="203">
        <v>0</v>
      </c>
      <c r="R134" s="203">
        <f t="shared" si="2"/>
        <v>0</v>
      </c>
      <c r="S134" s="203">
        <v>0</v>
      </c>
      <c r="T134" s="204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5" t="s">
        <v>486</v>
      </c>
      <c r="AT134" s="205" t="s">
        <v>190</v>
      </c>
      <c r="AU134" s="205" t="s">
        <v>83</v>
      </c>
      <c r="AY134" s="17" t="s">
        <v>188</v>
      </c>
      <c r="BE134" s="206">
        <f t="shared" si="4"/>
        <v>0</v>
      </c>
      <c r="BF134" s="206">
        <f t="shared" si="5"/>
        <v>0</v>
      </c>
      <c r="BG134" s="206">
        <f t="shared" si="6"/>
        <v>0</v>
      </c>
      <c r="BH134" s="206">
        <f t="shared" si="7"/>
        <v>0</v>
      </c>
      <c r="BI134" s="206">
        <f t="shared" si="8"/>
        <v>0</v>
      </c>
      <c r="BJ134" s="17" t="s">
        <v>83</v>
      </c>
      <c r="BK134" s="206">
        <f t="shared" si="9"/>
        <v>0</v>
      </c>
      <c r="BL134" s="17" t="s">
        <v>486</v>
      </c>
      <c r="BM134" s="205" t="s">
        <v>280</v>
      </c>
    </row>
    <row r="135" spans="1:65" s="2" customFormat="1" ht="24.2" customHeight="1">
      <c r="A135" s="34"/>
      <c r="B135" s="35"/>
      <c r="C135" s="193" t="s">
        <v>240</v>
      </c>
      <c r="D135" s="193" t="s">
        <v>190</v>
      </c>
      <c r="E135" s="194" t="s">
        <v>1151</v>
      </c>
      <c r="F135" s="195" t="s">
        <v>1152</v>
      </c>
      <c r="G135" s="196" t="s">
        <v>203</v>
      </c>
      <c r="H135" s="197">
        <v>4</v>
      </c>
      <c r="I135" s="198"/>
      <c r="J135" s="199">
        <f t="shared" si="0"/>
        <v>0</v>
      </c>
      <c r="K135" s="200"/>
      <c r="L135" s="39"/>
      <c r="M135" s="201" t="s">
        <v>1</v>
      </c>
      <c r="N135" s="202" t="s">
        <v>41</v>
      </c>
      <c r="O135" s="71"/>
      <c r="P135" s="203">
        <f t="shared" si="1"/>
        <v>0</v>
      </c>
      <c r="Q135" s="203">
        <v>0</v>
      </c>
      <c r="R135" s="203">
        <f t="shared" si="2"/>
        <v>0</v>
      </c>
      <c r="S135" s="203">
        <v>0</v>
      </c>
      <c r="T135" s="204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5" t="s">
        <v>486</v>
      </c>
      <c r="AT135" s="205" t="s">
        <v>190</v>
      </c>
      <c r="AU135" s="205" t="s">
        <v>83</v>
      </c>
      <c r="AY135" s="17" t="s">
        <v>188</v>
      </c>
      <c r="BE135" s="206">
        <f t="shared" si="4"/>
        <v>0</v>
      </c>
      <c r="BF135" s="206">
        <f t="shared" si="5"/>
        <v>0</v>
      </c>
      <c r="BG135" s="206">
        <f t="shared" si="6"/>
        <v>0</v>
      </c>
      <c r="BH135" s="206">
        <f t="shared" si="7"/>
        <v>0</v>
      </c>
      <c r="BI135" s="206">
        <f t="shared" si="8"/>
        <v>0</v>
      </c>
      <c r="BJ135" s="17" t="s">
        <v>83</v>
      </c>
      <c r="BK135" s="206">
        <f t="shared" si="9"/>
        <v>0</v>
      </c>
      <c r="BL135" s="17" t="s">
        <v>486</v>
      </c>
      <c r="BM135" s="205" t="s">
        <v>287</v>
      </c>
    </row>
    <row r="136" spans="1:65" s="2" customFormat="1" ht="24.2" customHeight="1">
      <c r="A136" s="34"/>
      <c r="B136" s="35"/>
      <c r="C136" s="193" t="s">
        <v>245</v>
      </c>
      <c r="D136" s="193" t="s">
        <v>190</v>
      </c>
      <c r="E136" s="194" t="s">
        <v>1153</v>
      </c>
      <c r="F136" s="195" t="s">
        <v>1154</v>
      </c>
      <c r="G136" s="196" t="s">
        <v>243</v>
      </c>
      <c r="H136" s="197">
        <v>5</v>
      </c>
      <c r="I136" s="198"/>
      <c r="J136" s="199">
        <f t="shared" si="0"/>
        <v>0</v>
      </c>
      <c r="K136" s="200"/>
      <c r="L136" s="39"/>
      <c r="M136" s="201" t="s">
        <v>1</v>
      </c>
      <c r="N136" s="202" t="s">
        <v>41</v>
      </c>
      <c r="O136" s="71"/>
      <c r="P136" s="203">
        <f t="shared" si="1"/>
        <v>0</v>
      </c>
      <c r="Q136" s="203">
        <v>0</v>
      </c>
      <c r="R136" s="203">
        <f t="shared" si="2"/>
        <v>0</v>
      </c>
      <c r="S136" s="203">
        <v>0</v>
      </c>
      <c r="T136" s="204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5" t="s">
        <v>486</v>
      </c>
      <c r="AT136" s="205" t="s">
        <v>190</v>
      </c>
      <c r="AU136" s="205" t="s">
        <v>83</v>
      </c>
      <c r="AY136" s="17" t="s">
        <v>188</v>
      </c>
      <c r="BE136" s="206">
        <f t="shared" si="4"/>
        <v>0</v>
      </c>
      <c r="BF136" s="206">
        <f t="shared" si="5"/>
        <v>0</v>
      </c>
      <c r="BG136" s="206">
        <f t="shared" si="6"/>
        <v>0</v>
      </c>
      <c r="BH136" s="206">
        <f t="shared" si="7"/>
        <v>0</v>
      </c>
      <c r="BI136" s="206">
        <f t="shared" si="8"/>
        <v>0</v>
      </c>
      <c r="BJ136" s="17" t="s">
        <v>83</v>
      </c>
      <c r="BK136" s="206">
        <f t="shared" si="9"/>
        <v>0</v>
      </c>
      <c r="BL136" s="17" t="s">
        <v>486</v>
      </c>
      <c r="BM136" s="205" t="s">
        <v>295</v>
      </c>
    </row>
    <row r="137" spans="1:65" s="2" customFormat="1" ht="14.45" customHeight="1">
      <c r="A137" s="34"/>
      <c r="B137" s="35"/>
      <c r="C137" s="240" t="s">
        <v>251</v>
      </c>
      <c r="D137" s="240" t="s">
        <v>406</v>
      </c>
      <c r="E137" s="241" t="s">
        <v>1155</v>
      </c>
      <c r="F137" s="242" t="s">
        <v>1156</v>
      </c>
      <c r="G137" s="243" t="s">
        <v>203</v>
      </c>
      <c r="H137" s="244">
        <v>20</v>
      </c>
      <c r="I137" s="245"/>
      <c r="J137" s="246">
        <f t="shared" si="0"/>
        <v>0</v>
      </c>
      <c r="K137" s="247"/>
      <c r="L137" s="248"/>
      <c r="M137" s="249" t="s">
        <v>1</v>
      </c>
      <c r="N137" s="250" t="s">
        <v>41</v>
      </c>
      <c r="O137" s="71"/>
      <c r="P137" s="203">
        <f t="shared" si="1"/>
        <v>0</v>
      </c>
      <c r="Q137" s="203">
        <v>0</v>
      </c>
      <c r="R137" s="203">
        <f t="shared" si="2"/>
        <v>0</v>
      </c>
      <c r="S137" s="203">
        <v>0</v>
      </c>
      <c r="T137" s="204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5" t="s">
        <v>1133</v>
      </c>
      <c r="AT137" s="205" t="s">
        <v>406</v>
      </c>
      <c r="AU137" s="205" t="s">
        <v>83</v>
      </c>
      <c r="AY137" s="17" t="s">
        <v>188</v>
      </c>
      <c r="BE137" s="206">
        <f t="shared" si="4"/>
        <v>0</v>
      </c>
      <c r="BF137" s="206">
        <f t="shared" si="5"/>
        <v>0</v>
      </c>
      <c r="BG137" s="206">
        <f t="shared" si="6"/>
        <v>0</v>
      </c>
      <c r="BH137" s="206">
        <f t="shared" si="7"/>
        <v>0</v>
      </c>
      <c r="BI137" s="206">
        <f t="shared" si="8"/>
        <v>0</v>
      </c>
      <c r="BJ137" s="17" t="s">
        <v>83</v>
      </c>
      <c r="BK137" s="206">
        <f t="shared" si="9"/>
        <v>0</v>
      </c>
      <c r="BL137" s="17" t="s">
        <v>486</v>
      </c>
      <c r="BM137" s="205" t="s">
        <v>304</v>
      </c>
    </row>
    <row r="138" spans="1:65" s="12" customFormat="1" ht="25.9" customHeight="1">
      <c r="B138" s="177"/>
      <c r="C138" s="178"/>
      <c r="D138" s="179" t="s">
        <v>75</v>
      </c>
      <c r="E138" s="180" t="s">
        <v>1157</v>
      </c>
      <c r="F138" s="180" t="s">
        <v>1158</v>
      </c>
      <c r="G138" s="178"/>
      <c r="H138" s="178"/>
      <c r="I138" s="181"/>
      <c r="J138" s="182">
        <f>BK138</f>
        <v>0</v>
      </c>
      <c r="K138" s="178"/>
      <c r="L138" s="183"/>
      <c r="M138" s="184"/>
      <c r="N138" s="185"/>
      <c r="O138" s="185"/>
      <c r="P138" s="186">
        <f>SUM(P139:P144)</f>
        <v>0</v>
      </c>
      <c r="Q138" s="185"/>
      <c r="R138" s="186">
        <f>SUM(R139:R144)</f>
        <v>0</v>
      </c>
      <c r="S138" s="185"/>
      <c r="T138" s="187">
        <f>SUM(T139:T144)</f>
        <v>0</v>
      </c>
      <c r="AR138" s="188" t="s">
        <v>83</v>
      </c>
      <c r="AT138" s="189" t="s">
        <v>75</v>
      </c>
      <c r="AU138" s="189" t="s">
        <v>76</v>
      </c>
      <c r="AY138" s="188" t="s">
        <v>188</v>
      </c>
      <c r="BK138" s="190">
        <f>SUM(BK139:BK144)</f>
        <v>0</v>
      </c>
    </row>
    <row r="139" spans="1:65" s="2" customFormat="1" ht="14.45" customHeight="1">
      <c r="A139" s="34"/>
      <c r="B139" s="35"/>
      <c r="C139" s="240" t="s">
        <v>256</v>
      </c>
      <c r="D139" s="240" t="s">
        <v>406</v>
      </c>
      <c r="E139" s="241" t="s">
        <v>1159</v>
      </c>
      <c r="F139" s="242" t="s">
        <v>1160</v>
      </c>
      <c r="G139" s="243" t="s">
        <v>243</v>
      </c>
      <c r="H139" s="244">
        <v>25</v>
      </c>
      <c r="I139" s="245"/>
      <c r="J139" s="246">
        <f t="shared" ref="J139:J144" si="10">ROUND(I139*H139,2)</f>
        <v>0</v>
      </c>
      <c r="K139" s="247"/>
      <c r="L139" s="248"/>
      <c r="M139" s="249" t="s">
        <v>1</v>
      </c>
      <c r="N139" s="250" t="s">
        <v>41</v>
      </c>
      <c r="O139" s="71"/>
      <c r="P139" s="203">
        <f t="shared" ref="P139:P144" si="11">O139*H139</f>
        <v>0</v>
      </c>
      <c r="Q139" s="203">
        <v>0</v>
      </c>
      <c r="R139" s="203">
        <f t="shared" ref="R139:R144" si="12">Q139*H139</f>
        <v>0</v>
      </c>
      <c r="S139" s="203">
        <v>0</v>
      </c>
      <c r="T139" s="204">
        <f t="shared" ref="T139:T144" si="13"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5" t="s">
        <v>1133</v>
      </c>
      <c r="AT139" s="205" t="s">
        <v>406</v>
      </c>
      <c r="AU139" s="205" t="s">
        <v>83</v>
      </c>
      <c r="AY139" s="17" t="s">
        <v>188</v>
      </c>
      <c r="BE139" s="206">
        <f t="shared" ref="BE139:BE144" si="14">IF(N139="základní",J139,0)</f>
        <v>0</v>
      </c>
      <c r="BF139" s="206">
        <f t="shared" ref="BF139:BF144" si="15">IF(N139="snížená",J139,0)</f>
        <v>0</v>
      </c>
      <c r="BG139" s="206">
        <f t="shared" ref="BG139:BG144" si="16">IF(N139="zákl. přenesená",J139,0)</f>
        <v>0</v>
      </c>
      <c r="BH139" s="206">
        <f t="shared" ref="BH139:BH144" si="17">IF(N139="sníž. přenesená",J139,0)</f>
        <v>0</v>
      </c>
      <c r="BI139" s="206">
        <f t="shared" ref="BI139:BI144" si="18">IF(N139="nulová",J139,0)</f>
        <v>0</v>
      </c>
      <c r="BJ139" s="17" t="s">
        <v>83</v>
      </c>
      <c r="BK139" s="206">
        <f t="shared" ref="BK139:BK144" si="19">ROUND(I139*H139,2)</f>
        <v>0</v>
      </c>
      <c r="BL139" s="17" t="s">
        <v>486</v>
      </c>
      <c r="BM139" s="205" t="s">
        <v>314</v>
      </c>
    </row>
    <row r="140" spans="1:65" s="2" customFormat="1" ht="14.45" customHeight="1">
      <c r="A140" s="34"/>
      <c r="B140" s="35"/>
      <c r="C140" s="193" t="s">
        <v>8</v>
      </c>
      <c r="D140" s="193" t="s">
        <v>190</v>
      </c>
      <c r="E140" s="194" t="s">
        <v>1161</v>
      </c>
      <c r="F140" s="195" t="s">
        <v>1162</v>
      </c>
      <c r="G140" s="196" t="s">
        <v>243</v>
      </c>
      <c r="H140" s="197">
        <v>25</v>
      </c>
      <c r="I140" s="198"/>
      <c r="J140" s="199">
        <f t="shared" si="10"/>
        <v>0</v>
      </c>
      <c r="K140" s="200"/>
      <c r="L140" s="39"/>
      <c r="M140" s="201" t="s">
        <v>1</v>
      </c>
      <c r="N140" s="202" t="s">
        <v>41</v>
      </c>
      <c r="O140" s="71"/>
      <c r="P140" s="203">
        <f t="shared" si="11"/>
        <v>0</v>
      </c>
      <c r="Q140" s="203">
        <v>0</v>
      </c>
      <c r="R140" s="203">
        <f t="shared" si="12"/>
        <v>0</v>
      </c>
      <c r="S140" s="203">
        <v>0</v>
      </c>
      <c r="T140" s="204">
        <f t="shared" si="1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5" t="s">
        <v>486</v>
      </c>
      <c r="AT140" s="205" t="s">
        <v>190</v>
      </c>
      <c r="AU140" s="205" t="s">
        <v>83</v>
      </c>
      <c r="AY140" s="17" t="s">
        <v>188</v>
      </c>
      <c r="BE140" s="206">
        <f t="shared" si="14"/>
        <v>0</v>
      </c>
      <c r="BF140" s="206">
        <f t="shared" si="15"/>
        <v>0</v>
      </c>
      <c r="BG140" s="206">
        <f t="shared" si="16"/>
        <v>0</v>
      </c>
      <c r="BH140" s="206">
        <f t="shared" si="17"/>
        <v>0</v>
      </c>
      <c r="BI140" s="206">
        <f t="shared" si="18"/>
        <v>0</v>
      </c>
      <c r="BJ140" s="17" t="s">
        <v>83</v>
      </c>
      <c r="BK140" s="206">
        <f t="shared" si="19"/>
        <v>0</v>
      </c>
      <c r="BL140" s="17" t="s">
        <v>486</v>
      </c>
      <c r="BM140" s="205" t="s">
        <v>322</v>
      </c>
    </row>
    <row r="141" spans="1:65" s="2" customFormat="1" ht="14.45" customHeight="1">
      <c r="A141" s="34"/>
      <c r="B141" s="35"/>
      <c r="C141" s="193" t="s">
        <v>263</v>
      </c>
      <c r="D141" s="193" t="s">
        <v>190</v>
      </c>
      <c r="E141" s="194" t="s">
        <v>1163</v>
      </c>
      <c r="F141" s="195" t="s">
        <v>1164</v>
      </c>
      <c r="G141" s="196" t="s">
        <v>243</v>
      </c>
      <c r="H141" s="197">
        <v>20</v>
      </c>
      <c r="I141" s="198"/>
      <c r="J141" s="199">
        <f t="shared" si="10"/>
        <v>0</v>
      </c>
      <c r="K141" s="200"/>
      <c r="L141" s="39"/>
      <c r="M141" s="201" t="s">
        <v>1</v>
      </c>
      <c r="N141" s="202" t="s">
        <v>41</v>
      </c>
      <c r="O141" s="71"/>
      <c r="P141" s="203">
        <f t="shared" si="11"/>
        <v>0</v>
      </c>
      <c r="Q141" s="203">
        <v>0</v>
      </c>
      <c r="R141" s="203">
        <f t="shared" si="12"/>
        <v>0</v>
      </c>
      <c r="S141" s="203">
        <v>0</v>
      </c>
      <c r="T141" s="204">
        <f t="shared" si="1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5" t="s">
        <v>486</v>
      </c>
      <c r="AT141" s="205" t="s">
        <v>190</v>
      </c>
      <c r="AU141" s="205" t="s">
        <v>83</v>
      </c>
      <c r="AY141" s="17" t="s">
        <v>188</v>
      </c>
      <c r="BE141" s="206">
        <f t="shared" si="14"/>
        <v>0</v>
      </c>
      <c r="BF141" s="206">
        <f t="shared" si="15"/>
        <v>0</v>
      </c>
      <c r="BG141" s="206">
        <f t="shared" si="16"/>
        <v>0</v>
      </c>
      <c r="BH141" s="206">
        <f t="shared" si="17"/>
        <v>0</v>
      </c>
      <c r="BI141" s="206">
        <f t="shared" si="18"/>
        <v>0</v>
      </c>
      <c r="BJ141" s="17" t="s">
        <v>83</v>
      </c>
      <c r="BK141" s="206">
        <f t="shared" si="19"/>
        <v>0</v>
      </c>
      <c r="BL141" s="17" t="s">
        <v>486</v>
      </c>
      <c r="BM141" s="205" t="s">
        <v>331</v>
      </c>
    </row>
    <row r="142" spans="1:65" s="2" customFormat="1" ht="37.9" customHeight="1">
      <c r="A142" s="34"/>
      <c r="B142" s="35"/>
      <c r="C142" s="240" t="s">
        <v>268</v>
      </c>
      <c r="D142" s="240" t="s">
        <v>406</v>
      </c>
      <c r="E142" s="241" t="s">
        <v>1165</v>
      </c>
      <c r="F142" s="242" t="s">
        <v>1166</v>
      </c>
      <c r="G142" s="243" t="s">
        <v>203</v>
      </c>
      <c r="H142" s="244">
        <v>2</v>
      </c>
      <c r="I142" s="245"/>
      <c r="J142" s="246">
        <f t="shared" si="10"/>
        <v>0</v>
      </c>
      <c r="K142" s="247"/>
      <c r="L142" s="248"/>
      <c r="M142" s="249" t="s">
        <v>1</v>
      </c>
      <c r="N142" s="250" t="s">
        <v>41</v>
      </c>
      <c r="O142" s="71"/>
      <c r="P142" s="203">
        <f t="shared" si="11"/>
        <v>0</v>
      </c>
      <c r="Q142" s="203">
        <v>0</v>
      </c>
      <c r="R142" s="203">
        <f t="shared" si="12"/>
        <v>0</v>
      </c>
      <c r="S142" s="203">
        <v>0</v>
      </c>
      <c r="T142" s="204">
        <f t="shared" si="1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5" t="s">
        <v>1133</v>
      </c>
      <c r="AT142" s="205" t="s">
        <v>406</v>
      </c>
      <c r="AU142" s="205" t="s">
        <v>83</v>
      </c>
      <c r="AY142" s="17" t="s">
        <v>188</v>
      </c>
      <c r="BE142" s="206">
        <f t="shared" si="14"/>
        <v>0</v>
      </c>
      <c r="BF142" s="206">
        <f t="shared" si="15"/>
        <v>0</v>
      </c>
      <c r="BG142" s="206">
        <f t="shared" si="16"/>
        <v>0</v>
      </c>
      <c r="BH142" s="206">
        <f t="shared" si="17"/>
        <v>0</v>
      </c>
      <c r="BI142" s="206">
        <f t="shared" si="18"/>
        <v>0</v>
      </c>
      <c r="BJ142" s="17" t="s">
        <v>83</v>
      </c>
      <c r="BK142" s="206">
        <f t="shared" si="19"/>
        <v>0</v>
      </c>
      <c r="BL142" s="17" t="s">
        <v>486</v>
      </c>
      <c r="BM142" s="205" t="s">
        <v>340</v>
      </c>
    </row>
    <row r="143" spans="1:65" s="2" customFormat="1" ht="14.45" customHeight="1">
      <c r="A143" s="34"/>
      <c r="B143" s="35"/>
      <c r="C143" s="193" t="s">
        <v>272</v>
      </c>
      <c r="D143" s="193" t="s">
        <v>190</v>
      </c>
      <c r="E143" s="194" t="s">
        <v>1165</v>
      </c>
      <c r="F143" s="195" t="s">
        <v>1167</v>
      </c>
      <c r="G143" s="196" t="s">
        <v>203</v>
      </c>
      <c r="H143" s="197">
        <v>2</v>
      </c>
      <c r="I143" s="198"/>
      <c r="J143" s="199">
        <f t="shared" si="10"/>
        <v>0</v>
      </c>
      <c r="K143" s="200"/>
      <c r="L143" s="39"/>
      <c r="M143" s="201" t="s">
        <v>1</v>
      </c>
      <c r="N143" s="202" t="s">
        <v>41</v>
      </c>
      <c r="O143" s="71"/>
      <c r="P143" s="203">
        <f t="shared" si="11"/>
        <v>0</v>
      </c>
      <c r="Q143" s="203">
        <v>0</v>
      </c>
      <c r="R143" s="203">
        <f t="shared" si="12"/>
        <v>0</v>
      </c>
      <c r="S143" s="203">
        <v>0</v>
      </c>
      <c r="T143" s="204">
        <f t="shared" si="1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5" t="s">
        <v>486</v>
      </c>
      <c r="AT143" s="205" t="s">
        <v>190</v>
      </c>
      <c r="AU143" s="205" t="s">
        <v>83</v>
      </c>
      <c r="AY143" s="17" t="s">
        <v>188</v>
      </c>
      <c r="BE143" s="206">
        <f t="shared" si="14"/>
        <v>0</v>
      </c>
      <c r="BF143" s="206">
        <f t="shared" si="15"/>
        <v>0</v>
      </c>
      <c r="BG143" s="206">
        <f t="shared" si="16"/>
        <v>0</v>
      </c>
      <c r="BH143" s="206">
        <f t="shared" si="17"/>
        <v>0</v>
      </c>
      <c r="BI143" s="206">
        <f t="shared" si="18"/>
        <v>0</v>
      </c>
      <c r="BJ143" s="17" t="s">
        <v>83</v>
      </c>
      <c r="BK143" s="206">
        <f t="shared" si="19"/>
        <v>0</v>
      </c>
      <c r="BL143" s="17" t="s">
        <v>486</v>
      </c>
      <c r="BM143" s="205" t="s">
        <v>350</v>
      </c>
    </row>
    <row r="144" spans="1:65" s="2" customFormat="1" ht="14.45" customHeight="1">
      <c r="A144" s="34"/>
      <c r="B144" s="35"/>
      <c r="C144" s="240" t="s">
        <v>276</v>
      </c>
      <c r="D144" s="240" t="s">
        <v>406</v>
      </c>
      <c r="E144" s="241" t="s">
        <v>1168</v>
      </c>
      <c r="F144" s="242" t="s">
        <v>1169</v>
      </c>
      <c r="G144" s="243" t="s">
        <v>203</v>
      </c>
      <c r="H144" s="244">
        <v>1</v>
      </c>
      <c r="I144" s="245"/>
      <c r="J144" s="246">
        <f t="shared" si="10"/>
        <v>0</v>
      </c>
      <c r="K144" s="247"/>
      <c r="L144" s="248"/>
      <c r="M144" s="249" t="s">
        <v>1</v>
      </c>
      <c r="N144" s="250" t="s">
        <v>41</v>
      </c>
      <c r="O144" s="71"/>
      <c r="P144" s="203">
        <f t="shared" si="11"/>
        <v>0</v>
      </c>
      <c r="Q144" s="203">
        <v>0</v>
      </c>
      <c r="R144" s="203">
        <f t="shared" si="12"/>
        <v>0</v>
      </c>
      <c r="S144" s="203">
        <v>0</v>
      </c>
      <c r="T144" s="204">
        <f t="shared" si="1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5" t="s">
        <v>1133</v>
      </c>
      <c r="AT144" s="205" t="s">
        <v>406</v>
      </c>
      <c r="AU144" s="205" t="s">
        <v>83</v>
      </c>
      <c r="AY144" s="17" t="s">
        <v>188</v>
      </c>
      <c r="BE144" s="206">
        <f t="shared" si="14"/>
        <v>0</v>
      </c>
      <c r="BF144" s="206">
        <f t="shared" si="15"/>
        <v>0</v>
      </c>
      <c r="BG144" s="206">
        <f t="shared" si="16"/>
        <v>0</v>
      </c>
      <c r="BH144" s="206">
        <f t="shared" si="17"/>
        <v>0</v>
      </c>
      <c r="BI144" s="206">
        <f t="shared" si="18"/>
        <v>0</v>
      </c>
      <c r="BJ144" s="17" t="s">
        <v>83</v>
      </c>
      <c r="BK144" s="206">
        <f t="shared" si="19"/>
        <v>0</v>
      </c>
      <c r="BL144" s="17" t="s">
        <v>486</v>
      </c>
      <c r="BM144" s="205" t="s">
        <v>361</v>
      </c>
    </row>
    <row r="145" spans="1:65" s="12" customFormat="1" ht="25.9" customHeight="1">
      <c r="B145" s="177"/>
      <c r="C145" s="178"/>
      <c r="D145" s="179" t="s">
        <v>75</v>
      </c>
      <c r="E145" s="180" t="s">
        <v>1170</v>
      </c>
      <c r="F145" s="180" t="s">
        <v>1171</v>
      </c>
      <c r="G145" s="178"/>
      <c r="H145" s="178"/>
      <c r="I145" s="181"/>
      <c r="J145" s="182">
        <f>BK145</f>
        <v>0</v>
      </c>
      <c r="K145" s="178"/>
      <c r="L145" s="183"/>
      <c r="M145" s="184"/>
      <c r="N145" s="185"/>
      <c r="O145" s="185"/>
      <c r="P145" s="186">
        <f>SUM(P146:P148)</f>
        <v>0</v>
      </c>
      <c r="Q145" s="185"/>
      <c r="R145" s="186">
        <f>SUM(R146:R148)</f>
        <v>0</v>
      </c>
      <c r="S145" s="185"/>
      <c r="T145" s="187">
        <f>SUM(T146:T148)</f>
        <v>0</v>
      </c>
      <c r="AR145" s="188" t="s">
        <v>83</v>
      </c>
      <c r="AT145" s="189" t="s">
        <v>75</v>
      </c>
      <c r="AU145" s="189" t="s">
        <v>76</v>
      </c>
      <c r="AY145" s="188" t="s">
        <v>188</v>
      </c>
      <c r="BK145" s="190">
        <f>SUM(BK146:BK148)</f>
        <v>0</v>
      </c>
    </row>
    <row r="146" spans="1:65" s="2" customFormat="1" ht="14.45" customHeight="1">
      <c r="A146" s="34"/>
      <c r="B146" s="35"/>
      <c r="C146" s="193" t="s">
        <v>280</v>
      </c>
      <c r="D146" s="193" t="s">
        <v>190</v>
      </c>
      <c r="E146" s="194" t="s">
        <v>1172</v>
      </c>
      <c r="F146" s="195" t="s">
        <v>1173</v>
      </c>
      <c r="G146" s="196" t="s">
        <v>1174</v>
      </c>
      <c r="H146" s="256"/>
      <c r="I146" s="198"/>
      <c r="J146" s="199">
        <f>ROUND(I146*H146,2)</f>
        <v>0</v>
      </c>
      <c r="K146" s="200"/>
      <c r="L146" s="39"/>
      <c r="M146" s="201" t="s">
        <v>1</v>
      </c>
      <c r="N146" s="202" t="s">
        <v>41</v>
      </c>
      <c r="O146" s="71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5" t="s">
        <v>486</v>
      </c>
      <c r="AT146" s="205" t="s">
        <v>190</v>
      </c>
      <c r="AU146" s="205" t="s">
        <v>83</v>
      </c>
      <c r="AY146" s="17" t="s">
        <v>188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7" t="s">
        <v>83</v>
      </c>
      <c r="BK146" s="206">
        <f>ROUND(I146*H146,2)</f>
        <v>0</v>
      </c>
      <c r="BL146" s="17" t="s">
        <v>486</v>
      </c>
      <c r="BM146" s="205" t="s">
        <v>1175</v>
      </c>
    </row>
    <row r="147" spans="1:65" s="2" customFormat="1" ht="14.45" customHeight="1">
      <c r="A147" s="34"/>
      <c r="B147" s="35"/>
      <c r="C147" s="193" t="s">
        <v>7</v>
      </c>
      <c r="D147" s="193" t="s">
        <v>190</v>
      </c>
      <c r="E147" s="194" t="s">
        <v>1176</v>
      </c>
      <c r="F147" s="195" t="s">
        <v>1177</v>
      </c>
      <c r="G147" s="196" t="s">
        <v>1174</v>
      </c>
      <c r="H147" s="256"/>
      <c r="I147" s="198"/>
      <c r="J147" s="199">
        <f>ROUND(I147*H147,2)</f>
        <v>0</v>
      </c>
      <c r="K147" s="200"/>
      <c r="L147" s="39"/>
      <c r="M147" s="201" t="s">
        <v>1</v>
      </c>
      <c r="N147" s="202" t="s">
        <v>41</v>
      </c>
      <c r="O147" s="71"/>
      <c r="P147" s="203">
        <f>O147*H147</f>
        <v>0</v>
      </c>
      <c r="Q147" s="203">
        <v>0</v>
      </c>
      <c r="R147" s="203">
        <f>Q147*H147</f>
        <v>0</v>
      </c>
      <c r="S147" s="203">
        <v>0</v>
      </c>
      <c r="T147" s="204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5" t="s">
        <v>486</v>
      </c>
      <c r="AT147" s="205" t="s">
        <v>190</v>
      </c>
      <c r="AU147" s="205" t="s">
        <v>83</v>
      </c>
      <c r="AY147" s="17" t="s">
        <v>188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7" t="s">
        <v>83</v>
      </c>
      <c r="BK147" s="206">
        <f>ROUND(I147*H147,2)</f>
        <v>0</v>
      </c>
      <c r="BL147" s="17" t="s">
        <v>486</v>
      </c>
      <c r="BM147" s="205" t="s">
        <v>1178</v>
      </c>
    </row>
    <row r="148" spans="1:65" s="2" customFormat="1" ht="14.45" customHeight="1">
      <c r="A148" s="34"/>
      <c r="B148" s="35"/>
      <c r="C148" s="193" t="s">
        <v>287</v>
      </c>
      <c r="D148" s="193" t="s">
        <v>190</v>
      </c>
      <c r="E148" s="194" t="s">
        <v>1179</v>
      </c>
      <c r="F148" s="195" t="s">
        <v>1180</v>
      </c>
      <c r="G148" s="196" t="s">
        <v>1174</v>
      </c>
      <c r="H148" s="256"/>
      <c r="I148" s="198"/>
      <c r="J148" s="199">
        <f>ROUND(I148*H148,2)</f>
        <v>0</v>
      </c>
      <c r="K148" s="200"/>
      <c r="L148" s="39"/>
      <c r="M148" s="251" t="s">
        <v>1</v>
      </c>
      <c r="N148" s="252" t="s">
        <v>41</v>
      </c>
      <c r="O148" s="253"/>
      <c r="P148" s="254">
        <f>O148*H148</f>
        <v>0</v>
      </c>
      <c r="Q148" s="254">
        <v>0</v>
      </c>
      <c r="R148" s="254">
        <f>Q148*H148</f>
        <v>0</v>
      </c>
      <c r="S148" s="254">
        <v>0</v>
      </c>
      <c r="T148" s="25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5" t="s">
        <v>486</v>
      </c>
      <c r="AT148" s="205" t="s">
        <v>190</v>
      </c>
      <c r="AU148" s="205" t="s">
        <v>83</v>
      </c>
      <c r="AY148" s="17" t="s">
        <v>188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7" t="s">
        <v>83</v>
      </c>
      <c r="BK148" s="206">
        <f>ROUND(I148*H148,2)</f>
        <v>0</v>
      </c>
      <c r="BL148" s="17" t="s">
        <v>486</v>
      </c>
      <c r="BM148" s="205" t="s">
        <v>1181</v>
      </c>
    </row>
    <row r="149" spans="1:65" s="2" customFormat="1" ht="6.95" customHeight="1">
      <c r="A149" s="34"/>
      <c r="B149" s="54"/>
      <c r="C149" s="55"/>
      <c r="D149" s="55"/>
      <c r="E149" s="55"/>
      <c r="F149" s="55"/>
      <c r="G149" s="55"/>
      <c r="H149" s="55"/>
      <c r="I149" s="55"/>
      <c r="J149" s="55"/>
      <c r="K149" s="55"/>
      <c r="L149" s="39"/>
      <c r="M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</sheetData>
  <sheetProtection algorithmName="SHA-512" hashValue="hg7FHLU7OOakn7C+HqkXpv7nQG2OipyTP5NafQ43IHWWFJu//0YDHY4uPoIjM+EhoQiNrc5BcU+2IrhNFQ7XvA==" saltValue="M1r1aAw1FSA+mRiIJ6+/PqqJtZ8flPehBiySRhMdPuwsSkqe98QkTIcW1AJzltsIiV5EnRMmy3QPh5ZQDIVldw==" spinCount="100000" sheet="1" objects="1" scenarios="1" formatColumns="0" formatRows="0" autoFilter="0"/>
  <autoFilter ref="C122:K148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94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85</v>
      </c>
    </row>
    <row r="4" spans="1:46" s="1" customFormat="1" ht="24.95" customHeight="1">
      <c r="B4" s="20"/>
      <c r="D4" s="118" t="s">
        <v>116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26.25" customHeight="1">
      <c r="B7" s="20"/>
      <c r="E7" s="316" t="str">
        <f>'Rekapitulace stavby'!K6</f>
        <v>Zateplení a oprava zpevněných ploch vč. hydroizolace MŠ B. Dvorského 1009/2</v>
      </c>
      <c r="F7" s="317"/>
      <c r="G7" s="317"/>
      <c r="H7" s="317"/>
      <c r="L7" s="20"/>
    </row>
    <row r="8" spans="1:46" s="1" customFormat="1" ht="12" customHeight="1">
      <c r="B8" s="20"/>
      <c r="D8" s="120" t="s">
        <v>129</v>
      </c>
      <c r="L8" s="20"/>
    </row>
    <row r="9" spans="1:46" s="2" customFormat="1" ht="16.5" customHeight="1">
      <c r="A9" s="34"/>
      <c r="B9" s="39"/>
      <c r="C9" s="34"/>
      <c r="D9" s="34"/>
      <c r="E9" s="316" t="s">
        <v>133</v>
      </c>
      <c r="F9" s="319"/>
      <c r="G9" s="319"/>
      <c r="H9" s="31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0" t="s">
        <v>1122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8" t="s">
        <v>1182</v>
      </c>
      <c r="F11" s="319"/>
      <c r="G11" s="319"/>
      <c r="H11" s="31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0" t="s">
        <v>18</v>
      </c>
      <c r="E13" s="34"/>
      <c r="F13" s="110" t="s">
        <v>1</v>
      </c>
      <c r="G13" s="34"/>
      <c r="H13" s="34"/>
      <c r="I13" s="120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0" t="s">
        <v>20</v>
      </c>
      <c r="E14" s="34"/>
      <c r="F14" s="110" t="s">
        <v>21</v>
      </c>
      <c r="G14" s="34"/>
      <c r="H14" s="34"/>
      <c r="I14" s="120" t="s">
        <v>22</v>
      </c>
      <c r="J14" s="121" t="str">
        <f>'Rekapitulace stavby'!AN8</f>
        <v>6. 10. 2021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0" t="s">
        <v>24</v>
      </c>
      <c r="E16" s="34"/>
      <c r="F16" s="34"/>
      <c r="G16" s="34"/>
      <c r="H16" s="34"/>
      <c r="I16" s="120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20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0" t="s">
        <v>28</v>
      </c>
      <c r="E19" s="34"/>
      <c r="F19" s="34"/>
      <c r="G19" s="34"/>
      <c r="H19" s="34"/>
      <c r="I19" s="120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0" t="str">
        <f>'Rekapitulace stavby'!E14</f>
        <v>Vyplň údaj</v>
      </c>
      <c r="F20" s="321"/>
      <c r="G20" s="321"/>
      <c r="H20" s="321"/>
      <c r="I20" s="120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0" t="s">
        <v>30</v>
      </c>
      <c r="E22" s="34"/>
      <c r="F22" s="34"/>
      <c r="G22" s="34"/>
      <c r="H22" s="34"/>
      <c r="I22" s="120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20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0" t="s">
        <v>33</v>
      </c>
      <c r="E25" s="34"/>
      <c r="F25" s="34"/>
      <c r="G25" s="34"/>
      <c r="H25" s="34"/>
      <c r="I25" s="120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0" t="s">
        <v>27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0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2"/>
      <c r="B29" s="123"/>
      <c r="C29" s="122"/>
      <c r="D29" s="122"/>
      <c r="E29" s="322" t="s">
        <v>1</v>
      </c>
      <c r="F29" s="322"/>
      <c r="G29" s="322"/>
      <c r="H29" s="322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6" t="s">
        <v>36</v>
      </c>
      <c r="E32" s="34"/>
      <c r="F32" s="34"/>
      <c r="G32" s="34"/>
      <c r="H32" s="34"/>
      <c r="I32" s="34"/>
      <c r="J32" s="127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8" t="s">
        <v>38</v>
      </c>
      <c r="G34" s="34"/>
      <c r="H34" s="34"/>
      <c r="I34" s="128" t="s">
        <v>37</v>
      </c>
      <c r="J34" s="128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9" t="s">
        <v>40</v>
      </c>
      <c r="E35" s="120" t="s">
        <v>41</v>
      </c>
      <c r="F35" s="130">
        <f>ROUND((SUM(BE123:BE151)),  2)</f>
        <v>0</v>
      </c>
      <c r="G35" s="34"/>
      <c r="H35" s="34"/>
      <c r="I35" s="131">
        <v>0.21</v>
      </c>
      <c r="J35" s="130">
        <f>ROUND(((SUM(BE123:BE151))*I35),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0" t="s">
        <v>42</v>
      </c>
      <c r="F36" s="130">
        <f>ROUND((SUM(BF123:BF151)),  2)</f>
        <v>0</v>
      </c>
      <c r="G36" s="34"/>
      <c r="H36" s="34"/>
      <c r="I36" s="131">
        <v>0.15</v>
      </c>
      <c r="J36" s="130">
        <f>ROUND(((SUM(BF123:BF151))*I36),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0" t="s">
        <v>43</v>
      </c>
      <c r="F37" s="130">
        <f>ROUND((SUM(BG123:BG151)),  2)</f>
        <v>0</v>
      </c>
      <c r="G37" s="34"/>
      <c r="H37" s="34"/>
      <c r="I37" s="131">
        <v>0.21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0" t="s">
        <v>44</v>
      </c>
      <c r="F38" s="130">
        <f>ROUND((SUM(BH123:BH151)),  2)</f>
        <v>0</v>
      </c>
      <c r="G38" s="34"/>
      <c r="H38" s="34"/>
      <c r="I38" s="131">
        <v>0.15</v>
      </c>
      <c r="J38" s="130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45</v>
      </c>
      <c r="F39" s="130">
        <f>ROUND((SUM(BI123:BI151)),  2)</f>
        <v>0</v>
      </c>
      <c r="G39" s="34"/>
      <c r="H39" s="34"/>
      <c r="I39" s="131">
        <v>0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46</v>
      </c>
      <c r="E41" s="134"/>
      <c r="F41" s="134"/>
      <c r="G41" s="135" t="s">
        <v>47</v>
      </c>
      <c r="H41" s="136" t="s">
        <v>48</v>
      </c>
      <c r="I41" s="134"/>
      <c r="J41" s="137">
        <f>SUM(J32:J39)</f>
        <v>0</v>
      </c>
      <c r="K41" s="138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146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23" t="str">
        <f>E7</f>
        <v>Zateplení a oprava zpevněných ploch vč. hydroizolace MŠ B. Dvorského 1009/2</v>
      </c>
      <c r="F85" s="324"/>
      <c r="G85" s="324"/>
      <c r="H85" s="32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23" t="s">
        <v>133</v>
      </c>
      <c r="F87" s="325"/>
      <c r="G87" s="325"/>
      <c r="H87" s="32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1122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76" t="str">
        <f>E11</f>
        <v>Část 1-E2 - Objekt A - Ochrana proti blesku</v>
      </c>
      <c r="F89" s="325"/>
      <c r="G89" s="325"/>
      <c r="H89" s="32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Ostrava-Bělský Les</v>
      </c>
      <c r="G91" s="36"/>
      <c r="H91" s="36"/>
      <c r="I91" s="29" t="s">
        <v>22</v>
      </c>
      <c r="J91" s="66" t="str">
        <f>IF(J14="","",J14)</f>
        <v>6. 10. 2021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S.m. Ostrava, M.o. Ostrava-Jih</v>
      </c>
      <c r="G93" s="36"/>
      <c r="H93" s="36"/>
      <c r="I93" s="29" t="s">
        <v>30</v>
      </c>
      <c r="J93" s="32" t="str">
        <f>E23</f>
        <v>Ing. Miroslav Havlásek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50" t="s">
        <v>147</v>
      </c>
      <c r="D96" s="151"/>
      <c r="E96" s="151"/>
      <c r="F96" s="151"/>
      <c r="G96" s="151"/>
      <c r="H96" s="151"/>
      <c r="I96" s="151"/>
      <c r="J96" s="152" t="s">
        <v>148</v>
      </c>
      <c r="K96" s="151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3" t="s">
        <v>149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150</v>
      </c>
    </row>
    <row r="99" spans="1:47" s="9" customFormat="1" ht="24.95" customHeight="1">
      <c r="B99" s="154"/>
      <c r="C99" s="155"/>
      <c r="D99" s="156" t="s">
        <v>1124</v>
      </c>
      <c r="E99" s="157"/>
      <c r="F99" s="157"/>
      <c r="G99" s="157"/>
      <c r="H99" s="157"/>
      <c r="I99" s="157"/>
      <c r="J99" s="158">
        <f>J124</f>
        <v>0</v>
      </c>
      <c r="K99" s="155"/>
      <c r="L99" s="159"/>
    </row>
    <row r="100" spans="1:47" s="9" customFormat="1" ht="24.95" customHeight="1">
      <c r="B100" s="154"/>
      <c r="C100" s="155"/>
      <c r="D100" s="156" t="s">
        <v>1183</v>
      </c>
      <c r="E100" s="157"/>
      <c r="F100" s="157"/>
      <c r="G100" s="157"/>
      <c r="H100" s="157"/>
      <c r="I100" s="157"/>
      <c r="J100" s="158">
        <f>J145</f>
        <v>0</v>
      </c>
      <c r="K100" s="155"/>
      <c r="L100" s="159"/>
    </row>
    <row r="101" spans="1:47" s="9" customFormat="1" ht="24.95" customHeight="1">
      <c r="B101" s="154"/>
      <c r="C101" s="155"/>
      <c r="D101" s="156" t="s">
        <v>1126</v>
      </c>
      <c r="E101" s="157"/>
      <c r="F101" s="157"/>
      <c r="G101" s="157"/>
      <c r="H101" s="157"/>
      <c r="I101" s="157"/>
      <c r="J101" s="158">
        <f>J148</f>
        <v>0</v>
      </c>
      <c r="K101" s="155"/>
      <c r="L101" s="15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173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6.25" customHeight="1">
      <c r="A111" s="34"/>
      <c r="B111" s="35"/>
      <c r="C111" s="36"/>
      <c r="D111" s="36"/>
      <c r="E111" s="323" t="str">
        <f>E7</f>
        <v>Zateplení a oprava zpevněných ploch vč. hydroizolace MŠ B. Dvorského 1009/2</v>
      </c>
      <c r="F111" s="324"/>
      <c r="G111" s="324"/>
      <c r="H111" s="324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129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23" t="s">
        <v>133</v>
      </c>
      <c r="F113" s="325"/>
      <c r="G113" s="325"/>
      <c r="H113" s="32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1122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76" t="str">
        <f>E11</f>
        <v>Část 1-E2 - Objekt A - Ochrana proti blesku</v>
      </c>
      <c r="F115" s="325"/>
      <c r="G115" s="325"/>
      <c r="H115" s="325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>Ostrava-Bělský Les</v>
      </c>
      <c r="G117" s="36"/>
      <c r="H117" s="36"/>
      <c r="I117" s="29" t="s">
        <v>22</v>
      </c>
      <c r="J117" s="66" t="str">
        <f>IF(J14="","",J14)</f>
        <v>6. 10. 2021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>S.m. Ostrava, M.o. Ostrava-Jih</v>
      </c>
      <c r="G119" s="36"/>
      <c r="H119" s="36"/>
      <c r="I119" s="29" t="s">
        <v>30</v>
      </c>
      <c r="J119" s="32" t="str">
        <f>E23</f>
        <v>Ing. Miroslav Havlásek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28</v>
      </c>
      <c r="D120" s="36"/>
      <c r="E120" s="36"/>
      <c r="F120" s="27" t="str">
        <f>IF(E20="","",E20)</f>
        <v>Vyplň údaj</v>
      </c>
      <c r="G120" s="36"/>
      <c r="H120" s="36"/>
      <c r="I120" s="29" t="s">
        <v>33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5"/>
      <c r="B122" s="166"/>
      <c r="C122" s="167" t="s">
        <v>174</v>
      </c>
      <c r="D122" s="168" t="s">
        <v>61</v>
      </c>
      <c r="E122" s="168" t="s">
        <v>57</v>
      </c>
      <c r="F122" s="168" t="s">
        <v>58</v>
      </c>
      <c r="G122" s="168" t="s">
        <v>175</v>
      </c>
      <c r="H122" s="168" t="s">
        <v>176</v>
      </c>
      <c r="I122" s="168" t="s">
        <v>177</v>
      </c>
      <c r="J122" s="169" t="s">
        <v>148</v>
      </c>
      <c r="K122" s="170" t="s">
        <v>178</v>
      </c>
      <c r="L122" s="171"/>
      <c r="M122" s="75" t="s">
        <v>1</v>
      </c>
      <c r="N122" s="76" t="s">
        <v>40</v>
      </c>
      <c r="O122" s="76" t="s">
        <v>179</v>
      </c>
      <c r="P122" s="76" t="s">
        <v>180</v>
      </c>
      <c r="Q122" s="76" t="s">
        <v>181</v>
      </c>
      <c r="R122" s="76" t="s">
        <v>182</v>
      </c>
      <c r="S122" s="76" t="s">
        <v>183</v>
      </c>
      <c r="T122" s="77" t="s">
        <v>184</v>
      </c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</row>
    <row r="123" spans="1:65" s="2" customFormat="1" ht="22.9" customHeight="1">
      <c r="A123" s="34"/>
      <c r="B123" s="35"/>
      <c r="C123" s="82" t="s">
        <v>185</v>
      </c>
      <c r="D123" s="36"/>
      <c r="E123" s="36"/>
      <c r="F123" s="36"/>
      <c r="G123" s="36"/>
      <c r="H123" s="36"/>
      <c r="I123" s="36"/>
      <c r="J123" s="172">
        <f>BK123</f>
        <v>0</v>
      </c>
      <c r="K123" s="36"/>
      <c r="L123" s="39"/>
      <c r="M123" s="78"/>
      <c r="N123" s="173"/>
      <c r="O123" s="79"/>
      <c r="P123" s="174">
        <f>P124+P145+P148</f>
        <v>0</v>
      </c>
      <c r="Q123" s="79"/>
      <c r="R123" s="174">
        <f>R124+R145+R148</f>
        <v>0</v>
      </c>
      <c r="S123" s="79"/>
      <c r="T123" s="175">
        <f>T124+T145+T148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75</v>
      </c>
      <c r="AU123" s="17" t="s">
        <v>150</v>
      </c>
      <c r="BK123" s="176">
        <f>BK124+BK145+BK148</f>
        <v>0</v>
      </c>
    </row>
    <row r="124" spans="1:65" s="12" customFormat="1" ht="25.9" customHeight="1">
      <c r="B124" s="177"/>
      <c r="C124" s="178"/>
      <c r="D124" s="179" t="s">
        <v>75</v>
      </c>
      <c r="E124" s="180" t="s">
        <v>1127</v>
      </c>
      <c r="F124" s="180" t="s">
        <v>1128</v>
      </c>
      <c r="G124" s="178"/>
      <c r="H124" s="178"/>
      <c r="I124" s="181"/>
      <c r="J124" s="182">
        <f>BK124</f>
        <v>0</v>
      </c>
      <c r="K124" s="178"/>
      <c r="L124" s="183"/>
      <c r="M124" s="184"/>
      <c r="N124" s="185"/>
      <c r="O124" s="185"/>
      <c r="P124" s="186">
        <f>SUM(P125:P144)</f>
        <v>0</v>
      </c>
      <c r="Q124" s="185"/>
      <c r="R124" s="186">
        <f>SUM(R125:R144)</f>
        <v>0</v>
      </c>
      <c r="S124" s="185"/>
      <c r="T124" s="187">
        <f>SUM(T125:T144)</f>
        <v>0</v>
      </c>
      <c r="AR124" s="188" t="s">
        <v>83</v>
      </c>
      <c r="AT124" s="189" t="s">
        <v>75</v>
      </c>
      <c r="AU124" s="189" t="s">
        <v>76</v>
      </c>
      <c r="AY124" s="188" t="s">
        <v>188</v>
      </c>
      <c r="BK124" s="190">
        <f>SUM(BK125:BK144)</f>
        <v>0</v>
      </c>
    </row>
    <row r="125" spans="1:65" s="2" customFormat="1" ht="24.2" customHeight="1">
      <c r="A125" s="34"/>
      <c r="B125" s="35"/>
      <c r="C125" s="193" t="s">
        <v>83</v>
      </c>
      <c r="D125" s="193" t="s">
        <v>190</v>
      </c>
      <c r="E125" s="194" t="s">
        <v>1140</v>
      </c>
      <c r="F125" s="195" t="s">
        <v>1184</v>
      </c>
      <c r="G125" s="196" t="s">
        <v>1142</v>
      </c>
      <c r="H125" s="197">
        <v>40</v>
      </c>
      <c r="I125" s="198"/>
      <c r="J125" s="199">
        <f t="shared" ref="J125:J144" si="0">ROUND(I125*H125,2)</f>
        <v>0</v>
      </c>
      <c r="K125" s="200"/>
      <c r="L125" s="39"/>
      <c r="M125" s="201" t="s">
        <v>1</v>
      </c>
      <c r="N125" s="202" t="s">
        <v>41</v>
      </c>
      <c r="O125" s="71"/>
      <c r="P125" s="203">
        <f t="shared" ref="P125:P144" si="1">O125*H125</f>
        <v>0</v>
      </c>
      <c r="Q125" s="203">
        <v>0</v>
      </c>
      <c r="R125" s="203">
        <f t="shared" ref="R125:R144" si="2">Q125*H125</f>
        <v>0</v>
      </c>
      <c r="S125" s="203">
        <v>0</v>
      </c>
      <c r="T125" s="204">
        <f t="shared" ref="T125:T144" si="3"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5" t="s">
        <v>486</v>
      </c>
      <c r="AT125" s="205" t="s">
        <v>190</v>
      </c>
      <c r="AU125" s="205" t="s">
        <v>83</v>
      </c>
      <c r="AY125" s="17" t="s">
        <v>188</v>
      </c>
      <c r="BE125" s="206">
        <f t="shared" ref="BE125:BE144" si="4">IF(N125="základní",J125,0)</f>
        <v>0</v>
      </c>
      <c r="BF125" s="206">
        <f t="shared" ref="BF125:BF144" si="5">IF(N125="snížená",J125,0)</f>
        <v>0</v>
      </c>
      <c r="BG125" s="206">
        <f t="shared" ref="BG125:BG144" si="6">IF(N125="zákl. přenesená",J125,0)</f>
        <v>0</v>
      </c>
      <c r="BH125" s="206">
        <f t="shared" ref="BH125:BH144" si="7">IF(N125="sníž. přenesená",J125,0)</f>
        <v>0</v>
      </c>
      <c r="BI125" s="206">
        <f t="shared" ref="BI125:BI144" si="8">IF(N125="nulová",J125,0)</f>
        <v>0</v>
      </c>
      <c r="BJ125" s="17" t="s">
        <v>83</v>
      </c>
      <c r="BK125" s="206">
        <f t="shared" ref="BK125:BK144" si="9">ROUND(I125*H125,2)</f>
        <v>0</v>
      </c>
      <c r="BL125" s="17" t="s">
        <v>486</v>
      </c>
      <c r="BM125" s="205" t="s">
        <v>85</v>
      </c>
    </row>
    <row r="126" spans="1:65" s="2" customFormat="1" ht="24.2" customHeight="1">
      <c r="A126" s="34"/>
      <c r="B126" s="35"/>
      <c r="C126" s="193" t="s">
        <v>85</v>
      </c>
      <c r="D126" s="193" t="s">
        <v>190</v>
      </c>
      <c r="E126" s="194" t="s">
        <v>1185</v>
      </c>
      <c r="F126" s="195" t="s">
        <v>1186</v>
      </c>
      <c r="G126" s="196" t="s">
        <v>203</v>
      </c>
      <c r="H126" s="197">
        <v>10</v>
      </c>
      <c r="I126" s="198"/>
      <c r="J126" s="199">
        <f t="shared" si="0"/>
        <v>0</v>
      </c>
      <c r="K126" s="200"/>
      <c r="L126" s="39"/>
      <c r="M126" s="201" t="s">
        <v>1</v>
      </c>
      <c r="N126" s="202" t="s">
        <v>41</v>
      </c>
      <c r="O126" s="71"/>
      <c r="P126" s="203">
        <f t="shared" si="1"/>
        <v>0</v>
      </c>
      <c r="Q126" s="203">
        <v>0</v>
      </c>
      <c r="R126" s="203">
        <f t="shared" si="2"/>
        <v>0</v>
      </c>
      <c r="S126" s="203">
        <v>0</v>
      </c>
      <c r="T126" s="204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5" t="s">
        <v>486</v>
      </c>
      <c r="AT126" s="205" t="s">
        <v>190</v>
      </c>
      <c r="AU126" s="205" t="s">
        <v>83</v>
      </c>
      <c r="AY126" s="17" t="s">
        <v>188</v>
      </c>
      <c r="BE126" s="206">
        <f t="shared" si="4"/>
        <v>0</v>
      </c>
      <c r="BF126" s="206">
        <f t="shared" si="5"/>
        <v>0</v>
      </c>
      <c r="BG126" s="206">
        <f t="shared" si="6"/>
        <v>0</v>
      </c>
      <c r="BH126" s="206">
        <f t="shared" si="7"/>
        <v>0</v>
      </c>
      <c r="BI126" s="206">
        <f t="shared" si="8"/>
        <v>0</v>
      </c>
      <c r="BJ126" s="17" t="s">
        <v>83</v>
      </c>
      <c r="BK126" s="206">
        <f t="shared" si="9"/>
        <v>0</v>
      </c>
      <c r="BL126" s="17" t="s">
        <v>486</v>
      </c>
      <c r="BM126" s="205" t="s">
        <v>194</v>
      </c>
    </row>
    <row r="127" spans="1:65" s="2" customFormat="1" ht="14.45" customHeight="1">
      <c r="A127" s="34"/>
      <c r="B127" s="35"/>
      <c r="C127" s="240" t="s">
        <v>205</v>
      </c>
      <c r="D127" s="240" t="s">
        <v>406</v>
      </c>
      <c r="E127" s="241" t="s">
        <v>1187</v>
      </c>
      <c r="F127" s="242" t="s">
        <v>1188</v>
      </c>
      <c r="G127" s="243" t="s">
        <v>203</v>
      </c>
      <c r="H127" s="244">
        <v>32</v>
      </c>
      <c r="I127" s="245"/>
      <c r="J127" s="246">
        <f t="shared" si="0"/>
        <v>0</v>
      </c>
      <c r="K127" s="247"/>
      <c r="L127" s="248"/>
      <c r="M127" s="249" t="s">
        <v>1</v>
      </c>
      <c r="N127" s="250" t="s">
        <v>41</v>
      </c>
      <c r="O127" s="71"/>
      <c r="P127" s="203">
        <f t="shared" si="1"/>
        <v>0</v>
      </c>
      <c r="Q127" s="203">
        <v>0</v>
      </c>
      <c r="R127" s="203">
        <f t="shared" si="2"/>
        <v>0</v>
      </c>
      <c r="S127" s="203">
        <v>0</v>
      </c>
      <c r="T127" s="204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5" t="s">
        <v>1133</v>
      </c>
      <c r="AT127" s="205" t="s">
        <v>406</v>
      </c>
      <c r="AU127" s="205" t="s">
        <v>83</v>
      </c>
      <c r="AY127" s="17" t="s">
        <v>188</v>
      </c>
      <c r="BE127" s="206">
        <f t="shared" si="4"/>
        <v>0</v>
      </c>
      <c r="BF127" s="206">
        <f t="shared" si="5"/>
        <v>0</v>
      </c>
      <c r="BG127" s="206">
        <f t="shared" si="6"/>
        <v>0</v>
      </c>
      <c r="BH127" s="206">
        <f t="shared" si="7"/>
        <v>0</v>
      </c>
      <c r="BI127" s="206">
        <f t="shared" si="8"/>
        <v>0</v>
      </c>
      <c r="BJ127" s="17" t="s">
        <v>83</v>
      </c>
      <c r="BK127" s="206">
        <f t="shared" si="9"/>
        <v>0</v>
      </c>
      <c r="BL127" s="17" t="s">
        <v>486</v>
      </c>
      <c r="BM127" s="205" t="s">
        <v>216</v>
      </c>
    </row>
    <row r="128" spans="1:65" s="2" customFormat="1" ht="14.45" customHeight="1">
      <c r="A128" s="34"/>
      <c r="B128" s="35"/>
      <c r="C128" s="240" t="s">
        <v>194</v>
      </c>
      <c r="D128" s="240" t="s">
        <v>406</v>
      </c>
      <c r="E128" s="241" t="s">
        <v>1189</v>
      </c>
      <c r="F128" s="242" t="s">
        <v>1190</v>
      </c>
      <c r="G128" s="243" t="s">
        <v>203</v>
      </c>
      <c r="H128" s="244">
        <v>205</v>
      </c>
      <c r="I128" s="245"/>
      <c r="J128" s="246">
        <f t="shared" si="0"/>
        <v>0</v>
      </c>
      <c r="K128" s="247"/>
      <c r="L128" s="248"/>
      <c r="M128" s="249" t="s">
        <v>1</v>
      </c>
      <c r="N128" s="250" t="s">
        <v>41</v>
      </c>
      <c r="O128" s="71"/>
      <c r="P128" s="203">
        <f t="shared" si="1"/>
        <v>0</v>
      </c>
      <c r="Q128" s="203">
        <v>0</v>
      </c>
      <c r="R128" s="203">
        <f t="shared" si="2"/>
        <v>0</v>
      </c>
      <c r="S128" s="203">
        <v>0</v>
      </c>
      <c r="T128" s="204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5" t="s">
        <v>1133</v>
      </c>
      <c r="AT128" s="205" t="s">
        <v>406</v>
      </c>
      <c r="AU128" s="205" t="s">
        <v>83</v>
      </c>
      <c r="AY128" s="17" t="s">
        <v>188</v>
      </c>
      <c r="BE128" s="206">
        <f t="shared" si="4"/>
        <v>0</v>
      </c>
      <c r="BF128" s="206">
        <f t="shared" si="5"/>
        <v>0</v>
      </c>
      <c r="BG128" s="206">
        <f t="shared" si="6"/>
        <v>0</v>
      </c>
      <c r="BH128" s="206">
        <f t="shared" si="7"/>
        <v>0</v>
      </c>
      <c r="BI128" s="206">
        <f t="shared" si="8"/>
        <v>0</v>
      </c>
      <c r="BJ128" s="17" t="s">
        <v>83</v>
      </c>
      <c r="BK128" s="206">
        <f t="shared" si="9"/>
        <v>0</v>
      </c>
      <c r="BL128" s="17" t="s">
        <v>486</v>
      </c>
      <c r="BM128" s="205" t="s">
        <v>225</v>
      </c>
    </row>
    <row r="129" spans="1:65" s="2" customFormat="1" ht="14.45" customHeight="1">
      <c r="A129" s="34"/>
      <c r="B129" s="35"/>
      <c r="C129" s="193" t="s">
        <v>212</v>
      </c>
      <c r="D129" s="193" t="s">
        <v>190</v>
      </c>
      <c r="E129" s="194" t="s">
        <v>1191</v>
      </c>
      <c r="F129" s="195" t="s">
        <v>1192</v>
      </c>
      <c r="G129" s="196" t="s">
        <v>203</v>
      </c>
      <c r="H129" s="197">
        <v>205</v>
      </c>
      <c r="I129" s="198"/>
      <c r="J129" s="199">
        <f t="shared" si="0"/>
        <v>0</v>
      </c>
      <c r="K129" s="200"/>
      <c r="L129" s="39"/>
      <c r="M129" s="201" t="s">
        <v>1</v>
      </c>
      <c r="N129" s="202" t="s">
        <v>41</v>
      </c>
      <c r="O129" s="71"/>
      <c r="P129" s="203">
        <f t="shared" si="1"/>
        <v>0</v>
      </c>
      <c r="Q129" s="203">
        <v>0</v>
      </c>
      <c r="R129" s="203">
        <f t="shared" si="2"/>
        <v>0</v>
      </c>
      <c r="S129" s="203">
        <v>0</v>
      </c>
      <c r="T129" s="204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5" t="s">
        <v>486</v>
      </c>
      <c r="AT129" s="205" t="s">
        <v>190</v>
      </c>
      <c r="AU129" s="205" t="s">
        <v>83</v>
      </c>
      <c r="AY129" s="17" t="s">
        <v>188</v>
      </c>
      <c r="BE129" s="206">
        <f t="shared" si="4"/>
        <v>0</v>
      </c>
      <c r="BF129" s="206">
        <f t="shared" si="5"/>
        <v>0</v>
      </c>
      <c r="BG129" s="206">
        <f t="shared" si="6"/>
        <v>0</v>
      </c>
      <c r="BH129" s="206">
        <f t="shared" si="7"/>
        <v>0</v>
      </c>
      <c r="BI129" s="206">
        <f t="shared" si="8"/>
        <v>0</v>
      </c>
      <c r="BJ129" s="17" t="s">
        <v>83</v>
      </c>
      <c r="BK129" s="206">
        <f t="shared" si="9"/>
        <v>0</v>
      </c>
      <c r="BL129" s="17" t="s">
        <v>486</v>
      </c>
      <c r="BM129" s="205" t="s">
        <v>236</v>
      </c>
    </row>
    <row r="130" spans="1:65" s="2" customFormat="1" ht="24.2" customHeight="1">
      <c r="A130" s="34"/>
      <c r="B130" s="35"/>
      <c r="C130" s="193" t="s">
        <v>216</v>
      </c>
      <c r="D130" s="193" t="s">
        <v>190</v>
      </c>
      <c r="E130" s="194" t="s">
        <v>1193</v>
      </c>
      <c r="F130" s="195" t="s">
        <v>1194</v>
      </c>
      <c r="G130" s="196" t="s">
        <v>203</v>
      </c>
      <c r="H130" s="197">
        <v>81</v>
      </c>
      <c r="I130" s="198"/>
      <c r="J130" s="199">
        <f t="shared" si="0"/>
        <v>0</v>
      </c>
      <c r="K130" s="200"/>
      <c r="L130" s="39"/>
      <c r="M130" s="201" t="s">
        <v>1</v>
      </c>
      <c r="N130" s="202" t="s">
        <v>41</v>
      </c>
      <c r="O130" s="71"/>
      <c r="P130" s="203">
        <f t="shared" si="1"/>
        <v>0</v>
      </c>
      <c r="Q130" s="203">
        <v>0</v>
      </c>
      <c r="R130" s="203">
        <f t="shared" si="2"/>
        <v>0</v>
      </c>
      <c r="S130" s="203">
        <v>0</v>
      </c>
      <c r="T130" s="204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5" t="s">
        <v>486</v>
      </c>
      <c r="AT130" s="205" t="s">
        <v>190</v>
      </c>
      <c r="AU130" s="205" t="s">
        <v>83</v>
      </c>
      <c r="AY130" s="17" t="s">
        <v>188</v>
      </c>
      <c r="BE130" s="206">
        <f t="shared" si="4"/>
        <v>0</v>
      </c>
      <c r="BF130" s="206">
        <f t="shared" si="5"/>
        <v>0</v>
      </c>
      <c r="BG130" s="206">
        <f t="shared" si="6"/>
        <v>0</v>
      </c>
      <c r="BH130" s="206">
        <f t="shared" si="7"/>
        <v>0</v>
      </c>
      <c r="BI130" s="206">
        <f t="shared" si="8"/>
        <v>0</v>
      </c>
      <c r="BJ130" s="17" t="s">
        <v>83</v>
      </c>
      <c r="BK130" s="206">
        <f t="shared" si="9"/>
        <v>0</v>
      </c>
      <c r="BL130" s="17" t="s">
        <v>486</v>
      </c>
      <c r="BM130" s="205" t="s">
        <v>245</v>
      </c>
    </row>
    <row r="131" spans="1:65" s="2" customFormat="1" ht="24.2" customHeight="1">
      <c r="A131" s="34"/>
      <c r="B131" s="35"/>
      <c r="C131" s="193" t="s">
        <v>220</v>
      </c>
      <c r="D131" s="193" t="s">
        <v>190</v>
      </c>
      <c r="E131" s="194" t="s">
        <v>1195</v>
      </c>
      <c r="F131" s="195" t="s">
        <v>1196</v>
      </c>
      <c r="G131" s="196" t="s">
        <v>203</v>
      </c>
      <c r="H131" s="197">
        <v>10</v>
      </c>
      <c r="I131" s="198"/>
      <c r="J131" s="199">
        <f t="shared" si="0"/>
        <v>0</v>
      </c>
      <c r="K131" s="200"/>
      <c r="L131" s="39"/>
      <c r="M131" s="201" t="s">
        <v>1</v>
      </c>
      <c r="N131" s="202" t="s">
        <v>41</v>
      </c>
      <c r="O131" s="71"/>
      <c r="P131" s="203">
        <f t="shared" si="1"/>
        <v>0</v>
      </c>
      <c r="Q131" s="203">
        <v>0</v>
      </c>
      <c r="R131" s="203">
        <f t="shared" si="2"/>
        <v>0</v>
      </c>
      <c r="S131" s="203">
        <v>0</v>
      </c>
      <c r="T131" s="204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5" t="s">
        <v>486</v>
      </c>
      <c r="AT131" s="205" t="s">
        <v>190</v>
      </c>
      <c r="AU131" s="205" t="s">
        <v>83</v>
      </c>
      <c r="AY131" s="17" t="s">
        <v>188</v>
      </c>
      <c r="BE131" s="206">
        <f t="shared" si="4"/>
        <v>0</v>
      </c>
      <c r="BF131" s="206">
        <f t="shared" si="5"/>
        <v>0</v>
      </c>
      <c r="BG131" s="206">
        <f t="shared" si="6"/>
        <v>0</v>
      </c>
      <c r="BH131" s="206">
        <f t="shared" si="7"/>
        <v>0</v>
      </c>
      <c r="BI131" s="206">
        <f t="shared" si="8"/>
        <v>0</v>
      </c>
      <c r="BJ131" s="17" t="s">
        <v>83</v>
      </c>
      <c r="BK131" s="206">
        <f t="shared" si="9"/>
        <v>0</v>
      </c>
      <c r="BL131" s="17" t="s">
        <v>486</v>
      </c>
      <c r="BM131" s="205" t="s">
        <v>256</v>
      </c>
    </row>
    <row r="132" spans="1:65" s="2" customFormat="1" ht="24.2" customHeight="1">
      <c r="A132" s="34"/>
      <c r="B132" s="35"/>
      <c r="C132" s="193" t="s">
        <v>225</v>
      </c>
      <c r="D132" s="193" t="s">
        <v>190</v>
      </c>
      <c r="E132" s="194" t="s">
        <v>1197</v>
      </c>
      <c r="F132" s="195" t="s">
        <v>1198</v>
      </c>
      <c r="G132" s="196" t="s">
        <v>203</v>
      </c>
      <c r="H132" s="197">
        <v>3</v>
      </c>
      <c r="I132" s="198"/>
      <c r="J132" s="199">
        <f t="shared" si="0"/>
        <v>0</v>
      </c>
      <c r="K132" s="200"/>
      <c r="L132" s="39"/>
      <c r="M132" s="201" t="s">
        <v>1</v>
      </c>
      <c r="N132" s="202" t="s">
        <v>41</v>
      </c>
      <c r="O132" s="71"/>
      <c r="P132" s="203">
        <f t="shared" si="1"/>
        <v>0</v>
      </c>
      <c r="Q132" s="203">
        <v>0</v>
      </c>
      <c r="R132" s="203">
        <f t="shared" si="2"/>
        <v>0</v>
      </c>
      <c r="S132" s="203">
        <v>0</v>
      </c>
      <c r="T132" s="204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5" t="s">
        <v>486</v>
      </c>
      <c r="AT132" s="205" t="s">
        <v>190</v>
      </c>
      <c r="AU132" s="205" t="s">
        <v>83</v>
      </c>
      <c r="AY132" s="17" t="s">
        <v>188</v>
      </c>
      <c r="BE132" s="206">
        <f t="shared" si="4"/>
        <v>0</v>
      </c>
      <c r="BF132" s="206">
        <f t="shared" si="5"/>
        <v>0</v>
      </c>
      <c r="BG132" s="206">
        <f t="shared" si="6"/>
        <v>0</v>
      </c>
      <c r="BH132" s="206">
        <f t="shared" si="7"/>
        <v>0</v>
      </c>
      <c r="BI132" s="206">
        <f t="shared" si="8"/>
        <v>0</v>
      </c>
      <c r="BJ132" s="17" t="s">
        <v>83</v>
      </c>
      <c r="BK132" s="206">
        <f t="shared" si="9"/>
        <v>0</v>
      </c>
      <c r="BL132" s="17" t="s">
        <v>486</v>
      </c>
      <c r="BM132" s="205" t="s">
        <v>263</v>
      </c>
    </row>
    <row r="133" spans="1:65" s="2" customFormat="1" ht="14.45" customHeight="1">
      <c r="A133" s="34"/>
      <c r="B133" s="35"/>
      <c r="C133" s="240" t="s">
        <v>230</v>
      </c>
      <c r="D133" s="240" t="s">
        <v>406</v>
      </c>
      <c r="E133" s="241" t="s">
        <v>1199</v>
      </c>
      <c r="F133" s="242" t="s">
        <v>1200</v>
      </c>
      <c r="G133" s="243" t="s">
        <v>203</v>
      </c>
      <c r="H133" s="244">
        <v>20</v>
      </c>
      <c r="I133" s="245"/>
      <c r="J133" s="246">
        <f t="shared" si="0"/>
        <v>0</v>
      </c>
      <c r="K133" s="247"/>
      <c r="L133" s="248"/>
      <c r="M133" s="249" t="s">
        <v>1</v>
      </c>
      <c r="N133" s="250" t="s">
        <v>41</v>
      </c>
      <c r="O133" s="71"/>
      <c r="P133" s="203">
        <f t="shared" si="1"/>
        <v>0</v>
      </c>
      <c r="Q133" s="203">
        <v>0</v>
      </c>
      <c r="R133" s="203">
        <f t="shared" si="2"/>
        <v>0</v>
      </c>
      <c r="S133" s="203">
        <v>0</v>
      </c>
      <c r="T133" s="204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5" t="s">
        <v>1133</v>
      </c>
      <c r="AT133" s="205" t="s">
        <v>406</v>
      </c>
      <c r="AU133" s="205" t="s">
        <v>83</v>
      </c>
      <c r="AY133" s="17" t="s">
        <v>188</v>
      </c>
      <c r="BE133" s="206">
        <f t="shared" si="4"/>
        <v>0</v>
      </c>
      <c r="BF133" s="206">
        <f t="shared" si="5"/>
        <v>0</v>
      </c>
      <c r="BG133" s="206">
        <f t="shared" si="6"/>
        <v>0</v>
      </c>
      <c r="BH133" s="206">
        <f t="shared" si="7"/>
        <v>0</v>
      </c>
      <c r="BI133" s="206">
        <f t="shared" si="8"/>
        <v>0</v>
      </c>
      <c r="BJ133" s="17" t="s">
        <v>83</v>
      </c>
      <c r="BK133" s="206">
        <f t="shared" si="9"/>
        <v>0</v>
      </c>
      <c r="BL133" s="17" t="s">
        <v>486</v>
      </c>
      <c r="BM133" s="205" t="s">
        <v>272</v>
      </c>
    </row>
    <row r="134" spans="1:65" s="2" customFormat="1" ht="14.45" customHeight="1">
      <c r="A134" s="34"/>
      <c r="B134" s="35"/>
      <c r="C134" s="193" t="s">
        <v>236</v>
      </c>
      <c r="D134" s="193" t="s">
        <v>190</v>
      </c>
      <c r="E134" s="194" t="s">
        <v>1201</v>
      </c>
      <c r="F134" s="195" t="s">
        <v>1202</v>
      </c>
      <c r="G134" s="196" t="s">
        <v>203</v>
      </c>
      <c r="H134" s="197">
        <v>20</v>
      </c>
      <c r="I134" s="198"/>
      <c r="J134" s="199">
        <f t="shared" si="0"/>
        <v>0</v>
      </c>
      <c r="K134" s="200"/>
      <c r="L134" s="39"/>
      <c r="M134" s="201" t="s">
        <v>1</v>
      </c>
      <c r="N134" s="202" t="s">
        <v>41</v>
      </c>
      <c r="O134" s="71"/>
      <c r="P134" s="203">
        <f t="shared" si="1"/>
        <v>0</v>
      </c>
      <c r="Q134" s="203">
        <v>0</v>
      </c>
      <c r="R134" s="203">
        <f t="shared" si="2"/>
        <v>0</v>
      </c>
      <c r="S134" s="203">
        <v>0</v>
      </c>
      <c r="T134" s="204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5" t="s">
        <v>486</v>
      </c>
      <c r="AT134" s="205" t="s">
        <v>190</v>
      </c>
      <c r="AU134" s="205" t="s">
        <v>83</v>
      </c>
      <c r="AY134" s="17" t="s">
        <v>188</v>
      </c>
      <c r="BE134" s="206">
        <f t="shared" si="4"/>
        <v>0</v>
      </c>
      <c r="BF134" s="206">
        <f t="shared" si="5"/>
        <v>0</v>
      </c>
      <c r="BG134" s="206">
        <f t="shared" si="6"/>
        <v>0</v>
      </c>
      <c r="BH134" s="206">
        <f t="shared" si="7"/>
        <v>0</v>
      </c>
      <c r="BI134" s="206">
        <f t="shared" si="8"/>
        <v>0</v>
      </c>
      <c r="BJ134" s="17" t="s">
        <v>83</v>
      </c>
      <c r="BK134" s="206">
        <f t="shared" si="9"/>
        <v>0</v>
      </c>
      <c r="BL134" s="17" t="s">
        <v>486</v>
      </c>
      <c r="BM134" s="205" t="s">
        <v>280</v>
      </c>
    </row>
    <row r="135" spans="1:65" s="2" customFormat="1" ht="24.2" customHeight="1">
      <c r="A135" s="34"/>
      <c r="B135" s="35"/>
      <c r="C135" s="193" t="s">
        <v>240</v>
      </c>
      <c r="D135" s="193" t="s">
        <v>190</v>
      </c>
      <c r="E135" s="194" t="s">
        <v>1203</v>
      </c>
      <c r="F135" s="195" t="s">
        <v>1204</v>
      </c>
      <c r="G135" s="196" t="s">
        <v>243</v>
      </c>
      <c r="H135" s="197">
        <v>300</v>
      </c>
      <c r="I135" s="198"/>
      <c r="J135" s="199">
        <f t="shared" si="0"/>
        <v>0</v>
      </c>
      <c r="K135" s="200"/>
      <c r="L135" s="39"/>
      <c r="M135" s="201" t="s">
        <v>1</v>
      </c>
      <c r="N135" s="202" t="s">
        <v>41</v>
      </c>
      <c r="O135" s="71"/>
      <c r="P135" s="203">
        <f t="shared" si="1"/>
        <v>0</v>
      </c>
      <c r="Q135" s="203">
        <v>0</v>
      </c>
      <c r="R135" s="203">
        <f t="shared" si="2"/>
        <v>0</v>
      </c>
      <c r="S135" s="203">
        <v>0</v>
      </c>
      <c r="T135" s="204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5" t="s">
        <v>486</v>
      </c>
      <c r="AT135" s="205" t="s">
        <v>190</v>
      </c>
      <c r="AU135" s="205" t="s">
        <v>83</v>
      </c>
      <c r="AY135" s="17" t="s">
        <v>188</v>
      </c>
      <c r="BE135" s="206">
        <f t="shared" si="4"/>
        <v>0</v>
      </c>
      <c r="BF135" s="206">
        <f t="shared" si="5"/>
        <v>0</v>
      </c>
      <c r="BG135" s="206">
        <f t="shared" si="6"/>
        <v>0</v>
      </c>
      <c r="BH135" s="206">
        <f t="shared" si="7"/>
        <v>0</v>
      </c>
      <c r="BI135" s="206">
        <f t="shared" si="8"/>
        <v>0</v>
      </c>
      <c r="BJ135" s="17" t="s">
        <v>83</v>
      </c>
      <c r="BK135" s="206">
        <f t="shared" si="9"/>
        <v>0</v>
      </c>
      <c r="BL135" s="17" t="s">
        <v>486</v>
      </c>
      <c r="BM135" s="205" t="s">
        <v>287</v>
      </c>
    </row>
    <row r="136" spans="1:65" s="2" customFormat="1" ht="24.2" customHeight="1">
      <c r="A136" s="34"/>
      <c r="B136" s="35"/>
      <c r="C136" s="193" t="s">
        <v>245</v>
      </c>
      <c r="D136" s="193" t="s">
        <v>190</v>
      </c>
      <c r="E136" s="194" t="s">
        <v>1205</v>
      </c>
      <c r="F136" s="195" t="s">
        <v>1206</v>
      </c>
      <c r="G136" s="196" t="s">
        <v>243</v>
      </c>
      <c r="H136" s="197">
        <v>30</v>
      </c>
      <c r="I136" s="198"/>
      <c r="J136" s="199">
        <f t="shared" si="0"/>
        <v>0</v>
      </c>
      <c r="K136" s="200"/>
      <c r="L136" s="39"/>
      <c r="M136" s="201" t="s">
        <v>1</v>
      </c>
      <c r="N136" s="202" t="s">
        <v>41</v>
      </c>
      <c r="O136" s="71"/>
      <c r="P136" s="203">
        <f t="shared" si="1"/>
        <v>0</v>
      </c>
      <c r="Q136" s="203">
        <v>0</v>
      </c>
      <c r="R136" s="203">
        <f t="shared" si="2"/>
        <v>0</v>
      </c>
      <c r="S136" s="203">
        <v>0</v>
      </c>
      <c r="T136" s="204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5" t="s">
        <v>486</v>
      </c>
      <c r="AT136" s="205" t="s">
        <v>190</v>
      </c>
      <c r="AU136" s="205" t="s">
        <v>83</v>
      </c>
      <c r="AY136" s="17" t="s">
        <v>188</v>
      </c>
      <c r="BE136" s="206">
        <f t="shared" si="4"/>
        <v>0</v>
      </c>
      <c r="BF136" s="206">
        <f t="shared" si="5"/>
        <v>0</v>
      </c>
      <c r="BG136" s="206">
        <f t="shared" si="6"/>
        <v>0</v>
      </c>
      <c r="BH136" s="206">
        <f t="shared" si="7"/>
        <v>0</v>
      </c>
      <c r="BI136" s="206">
        <f t="shared" si="8"/>
        <v>0</v>
      </c>
      <c r="BJ136" s="17" t="s">
        <v>83</v>
      </c>
      <c r="BK136" s="206">
        <f t="shared" si="9"/>
        <v>0</v>
      </c>
      <c r="BL136" s="17" t="s">
        <v>486</v>
      </c>
      <c r="BM136" s="205" t="s">
        <v>295</v>
      </c>
    </row>
    <row r="137" spans="1:65" s="2" customFormat="1" ht="24.2" customHeight="1">
      <c r="A137" s="34"/>
      <c r="B137" s="35"/>
      <c r="C137" s="193" t="s">
        <v>251</v>
      </c>
      <c r="D137" s="193" t="s">
        <v>190</v>
      </c>
      <c r="E137" s="194" t="s">
        <v>1207</v>
      </c>
      <c r="F137" s="195" t="s">
        <v>1208</v>
      </c>
      <c r="G137" s="196" t="s">
        <v>243</v>
      </c>
      <c r="H137" s="197">
        <v>140</v>
      </c>
      <c r="I137" s="198"/>
      <c r="J137" s="199">
        <f t="shared" si="0"/>
        <v>0</v>
      </c>
      <c r="K137" s="200"/>
      <c r="L137" s="39"/>
      <c r="M137" s="201" t="s">
        <v>1</v>
      </c>
      <c r="N137" s="202" t="s">
        <v>41</v>
      </c>
      <c r="O137" s="71"/>
      <c r="P137" s="203">
        <f t="shared" si="1"/>
        <v>0</v>
      </c>
      <c r="Q137" s="203">
        <v>0</v>
      </c>
      <c r="R137" s="203">
        <f t="shared" si="2"/>
        <v>0</v>
      </c>
      <c r="S137" s="203">
        <v>0</v>
      </c>
      <c r="T137" s="204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5" t="s">
        <v>486</v>
      </c>
      <c r="AT137" s="205" t="s">
        <v>190</v>
      </c>
      <c r="AU137" s="205" t="s">
        <v>83</v>
      </c>
      <c r="AY137" s="17" t="s">
        <v>188</v>
      </c>
      <c r="BE137" s="206">
        <f t="shared" si="4"/>
        <v>0</v>
      </c>
      <c r="BF137" s="206">
        <f t="shared" si="5"/>
        <v>0</v>
      </c>
      <c r="BG137" s="206">
        <f t="shared" si="6"/>
        <v>0</v>
      </c>
      <c r="BH137" s="206">
        <f t="shared" si="7"/>
        <v>0</v>
      </c>
      <c r="BI137" s="206">
        <f t="shared" si="8"/>
        <v>0</v>
      </c>
      <c r="BJ137" s="17" t="s">
        <v>83</v>
      </c>
      <c r="BK137" s="206">
        <f t="shared" si="9"/>
        <v>0</v>
      </c>
      <c r="BL137" s="17" t="s">
        <v>486</v>
      </c>
      <c r="BM137" s="205" t="s">
        <v>304</v>
      </c>
    </row>
    <row r="138" spans="1:65" s="2" customFormat="1" ht="14.45" customHeight="1">
      <c r="A138" s="34"/>
      <c r="B138" s="35"/>
      <c r="C138" s="193" t="s">
        <v>256</v>
      </c>
      <c r="D138" s="193" t="s">
        <v>190</v>
      </c>
      <c r="E138" s="194" t="s">
        <v>1209</v>
      </c>
      <c r="F138" s="195" t="s">
        <v>1210</v>
      </c>
      <c r="G138" s="196" t="s">
        <v>203</v>
      </c>
      <c r="H138" s="197">
        <v>20</v>
      </c>
      <c r="I138" s="198"/>
      <c r="J138" s="199">
        <f t="shared" si="0"/>
        <v>0</v>
      </c>
      <c r="K138" s="200"/>
      <c r="L138" s="39"/>
      <c r="M138" s="201" t="s">
        <v>1</v>
      </c>
      <c r="N138" s="202" t="s">
        <v>41</v>
      </c>
      <c r="O138" s="71"/>
      <c r="P138" s="203">
        <f t="shared" si="1"/>
        <v>0</v>
      </c>
      <c r="Q138" s="203">
        <v>0</v>
      </c>
      <c r="R138" s="203">
        <f t="shared" si="2"/>
        <v>0</v>
      </c>
      <c r="S138" s="203">
        <v>0</v>
      </c>
      <c r="T138" s="204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5" t="s">
        <v>486</v>
      </c>
      <c r="AT138" s="205" t="s">
        <v>190</v>
      </c>
      <c r="AU138" s="205" t="s">
        <v>83</v>
      </c>
      <c r="AY138" s="17" t="s">
        <v>188</v>
      </c>
      <c r="BE138" s="206">
        <f t="shared" si="4"/>
        <v>0</v>
      </c>
      <c r="BF138" s="206">
        <f t="shared" si="5"/>
        <v>0</v>
      </c>
      <c r="BG138" s="206">
        <f t="shared" si="6"/>
        <v>0</v>
      </c>
      <c r="BH138" s="206">
        <f t="shared" si="7"/>
        <v>0</v>
      </c>
      <c r="BI138" s="206">
        <f t="shared" si="8"/>
        <v>0</v>
      </c>
      <c r="BJ138" s="17" t="s">
        <v>83</v>
      </c>
      <c r="BK138" s="206">
        <f t="shared" si="9"/>
        <v>0</v>
      </c>
      <c r="BL138" s="17" t="s">
        <v>486</v>
      </c>
      <c r="BM138" s="205" t="s">
        <v>314</v>
      </c>
    </row>
    <row r="139" spans="1:65" s="2" customFormat="1" ht="24.2" customHeight="1">
      <c r="A139" s="34"/>
      <c r="B139" s="35"/>
      <c r="C139" s="193" t="s">
        <v>8</v>
      </c>
      <c r="D139" s="193" t="s">
        <v>190</v>
      </c>
      <c r="E139" s="194" t="s">
        <v>1211</v>
      </c>
      <c r="F139" s="195" t="s">
        <v>1212</v>
      </c>
      <c r="G139" s="196" t="s">
        <v>203</v>
      </c>
      <c r="H139" s="197">
        <v>7</v>
      </c>
      <c r="I139" s="198"/>
      <c r="J139" s="199">
        <f t="shared" si="0"/>
        <v>0</v>
      </c>
      <c r="K139" s="200"/>
      <c r="L139" s="39"/>
      <c r="M139" s="201" t="s">
        <v>1</v>
      </c>
      <c r="N139" s="202" t="s">
        <v>41</v>
      </c>
      <c r="O139" s="71"/>
      <c r="P139" s="203">
        <f t="shared" si="1"/>
        <v>0</v>
      </c>
      <c r="Q139" s="203">
        <v>0</v>
      </c>
      <c r="R139" s="203">
        <f t="shared" si="2"/>
        <v>0</v>
      </c>
      <c r="S139" s="203">
        <v>0</v>
      </c>
      <c r="T139" s="204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5" t="s">
        <v>486</v>
      </c>
      <c r="AT139" s="205" t="s">
        <v>190</v>
      </c>
      <c r="AU139" s="205" t="s">
        <v>83</v>
      </c>
      <c r="AY139" s="17" t="s">
        <v>188</v>
      </c>
      <c r="BE139" s="206">
        <f t="shared" si="4"/>
        <v>0</v>
      </c>
      <c r="BF139" s="206">
        <f t="shared" si="5"/>
        <v>0</v>
      </c>
      <c r="BG139" s="206">
        <f t="shared" si="6"/>
        <v>0</v>
      </c>
      <c r="BH139" s="206">
        <f t="shared" si="7"/>
        <v>0</v>
      </c>
      <c r="BI139" s="206">
        <f t="shared" si="8"/>
        <v>0</v>
      </c>
      <c r="BJ139" s="17" t="s">
        <v>83</v>
      </c>
      <c r="BK139" s="206">
        <f t="shared" si="9"/>
        <v>0</v>
      </c>
      <c r="BL139" s="17" t="s">
        <v>486</v>
      </c>
      <c r="BM139" s="205" t="s">
        <v>322</v>
      </c>
    </row>
    <row r="140" spans="1:65" s="2" customFormat="1" ht="14.45" customHeight="1">
      <c r="A140" s="34"/>
      <c r="B140" s="35"/>
      <c r="C140" s="240" t="s">
        <v>263</v>
      </c>
      <c r="D140" s="240" t="s">
        <v>406</v>
      </c>
      <c r="E140" s="241" t="s">
        <v>1213</v>
      </c>
      <c r="F140" s="242" t="s">
        <v>1214</v>
      </c>
      <c r="G140" s="243" t="s">
        <v>203</v>
      </c>
      <c r="H140" s="244">
        <v>7</v>
      </c>
      <c r="I140" s="245"/>
      <c r="J140" s="246">
        <f t="shared" si="0"/>
        <v>0</v>
      </c>
      <c r="K140" s="247"/>
      <c r="L140" s="248"/>
      <c r="M140" s="249" t="s">
        <v>1</v>
      </c>
      <c r="N140" s="250" t="s">
        <v>41</v>
      </c>
      <c r="O140" s="71"/>
      <c r="P140" s="203">
        <f t="shared" si="1"/>
        <v>0</v>
      </c>
      <c r="Q140" s="203">
        <v>0</v>
      </c>
      <c r="R140" s="203">
        <f t="shared" si="2"/>
        <v>0</v>
      </c>
      <c r="S140" s="203">
        <v>0</v>
      </c>
      <c r="T140" s="204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5" t="s">
        <v>1133</v>
      </c>
      <c r="AT140" s="205" t="s">
        <v>406</v>
      </c>
      <c r="AU140" s="205" t="s">
        <v>83</v>
      </c>
      <c r="AY140" s="17" t="s">
        <v>188</v>
      </c>
      <c r="BE140" s="206">
        <f t="shared" si="4"/>
        <v>0</v>
      </c>
      <c r="BF140" s="206">
        <f t="shared" si="5"/>
        <v>0</v>
      </c>
      <c r="BG140" s="206">
        <f t="shared" si="6"/>
        <v>0</v>
      </c>
      <c r="BH140" s="206">
        <f t="shared" si="7"/>
        <v>0</v>
      </c>
      <c r="BI140" s="206">
        <f t="shared" si="8"/>
        <v>0</v>
      </c>
      <c r="BJ140" s="17" t="s">
        <v>83</v>
      </c>
      <c r="BK140" s="206">
        <f t="shared" si="9"/>
        <v>0</v>
      </c>
      <c r="BL140" s="17" t="s">
        <v>486</v>
      </c>
      <c r="BM140" s="205" t="s">
        <v>331</v>
      </c>
    </row>
    <row r="141" spans="1:65" s="2" customFormat="1" ht="14.45" customHeight="1">
      <c r="A141" s="34"/>
      <c r="B141" s="35"/>
      <c r="C141" s="240" t="s">
        <v>268</v>
      </c>
      <c r="D141" s="240" t="s">
        <v>406</v>
      </c>
      <c r="E141" s="241" t="s">
        <v>1215</v>
      </c>
      <c r="F141" s="242" t="s">
        <v>1216</v>
      </c>
      <c r="G141" s="243" t="s">
        <v>203</v>
      </c>
      <c r="H141" s="244">
        <v>3</v>
      </c>
      <c r="I141" s="245"/>
      <c r="J141" s="246">
        <f t="shared" si="0"/>
        <v>0</v>
      </c>
      <c r="K141" s="247"/>
      <c r="L141" s="248"/>
      <c r="M141" s="249" t="s">
        <v>1</v>
      </c>
      <c r="N141" s="250" t="s">
        <v>41</v>
      </c>
      <c r="O141" s="71"/>
      <c r="P141" s="203">
        <f t="shared" si="1"/>
        <v>0</v>
      </c>
      <c r="Q141" s="203">
        <v>0</v>
      </c>
      <c r="R141" s="203">
        <f t="shared" si="2"/>
        <v>0</v>
      </c>
      <c r="S141" s="203">
        <v>0</v>
      </c>
      <c r="T141" s="204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5" t="s">
        <v>1133</v>
      </c>
      <c r="AT141" s="205" t="s">
        <v>406</v>
      </c>
      <c r="AU141" s="205" t="s">
        <v>83</v>
      </c>
      <c r="AY141" s="17" t="s">
        <v>188</v>
      </c>
      <c r="BE141" s="206">
        <f t="shared" si="4"/>
        <v>0</v>
      </c>
      <c r="BF141" s="206">
        <f t="shared" si="5"/>
        <v>0</v>
      </c>
      <c r="BG141" s="206">
        <f t="shared" si="6"/>
        <v>0</v>
      </c>
      <c r="BH141" s="206">
        <f t="shared" si="7"/>
        <v>0</v>
      </c>
      <c r="BI141" s="206">
        <f t="shared" si="8"/>
        <v>0</v>
      </c>
      <c r="BJ141" s="17" t="s">
        <v>83</v>
      </c>
      <c r="BK141" s="206">
        <f t="shared" si="9"/>
        <v>0</v>
      </c>
      <c r="BL141" s="17" t="s">
        <v>486</v>
      </c>
      <c r="BM141" s="205" t="s">
        <v>340</v>
      </c>
    </row>
    <row r="142" spans="1:65" s="2" customFormat="1" ht="14.45" customHeight="1">
      <c r="A142" s="34"/>
      <c r="B142" s="35"/>
      <c r="C142" s="240" t="s">
        <v>272</v>
      </c>
      <c r="D142" s="240" t="s">
        <v>406</v>
      </c>
      <c r="E142" s="241" t="s">
        <v>1217</v>
      </c>
      <c r="F142" s="242" t="s">
        <v>1218</v>
      </c>
      <c r="G142" s="243" t="s">
        <v>203</v>
      </c>
      <c r="H142" s="244">
        <v>6</v>
      </c>
      <c r="I142" s="245"/>
      <c r="J142" s="246">
        <f t="shared" si="0"/>
        <v>0</v>
      </c>
      <c r="K142" s="247"/>
      <c r="L142" s="248"/>
      <c r="M142" s="249" t="s">
        <v>1</v>
      </c>
      <c r="N142" s="250" t="s">
        <v>41</v>
      </c>
      <c r="O142" s="71"/>
      <c r="P142" s="203">
        <f t="shared" si="1"/>
        <v>0</v>
      </c>
      <c r="Q142" s="203">
        <v>0</v>
      </c>
      <c r="R142" s="203">
        <f t="shared" si="2"/>
        <v>0</v>
      </c>
      <c r="S142" s="203">
        <v>0</v>
      </c>
      <c r="T142" s="204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5" t="s">
        <v>1133</v>
      </c>
      <c r="AT142" s="205" t="s">
        <v>406</v>
      </c>
      <c r="AU142" s="205" t="s">
        <v>83</v>
      </c>
      <c r="AY142" s="17" t="s">
        <v>188</v>
      </c>
      <c r="BE142" s="206">
        <f t="shared" si="4"/>
        <v>0</v>
      </c>
      <c r="BF142" s="206">
        <f t="shared" si="5"/>
        <v>0</v>
      </c>
      <c r="BG142" s="206">
        <f t="shared" si="6"/>
        <v>0</v>
      </c>
      <c r="BH142" s="206">
        <f t="shared" si="7"/>
        <v>0</v>
      </c>
      <c r="BI142" s="206">
        <f t="shared" si="8"/>
        <v>0</v>
      </c>
      <c r="BJ142" s="17" t="s">
        <v>83</v>
      </c>
      <c r="BK142" s="206">
        <f t="shared" si="9"/>
        <v>0</v>
      </c>
      <c r="BL142" s="17" t="s">
        <v>486</v>
      </c>
      <c r="BM142" s="205" t="s">
        <v>350</v>
      </c>
    </row>
    <row r="143" spans="1:65" s="2" customFormat="1" ht="14.45" customHeight="1">
      <c r="A143" s="34"/>
      <c r="B143" s="35"/>
      <c r="C143" s="193" t="s">
        <v>276</v>
      </c>
      <c r="D143" s="193" t="s">
        <v>190</v>
      </c>
      <c r="E143" s="194" t="s">
        <v>1219</v>
      </c>
      <c r="F143" s="195" t="s">
        <v>1220</v>
      </c>
      <c r="G143" s="196" t="s">
        <v>203</v>
      </c>
      <c r="H143" s="197">
        <v>7</v>
      </c>
      <c r="I143" s="198"/>
      <c r="J143" s="199">
        <f t="shared" si="0"/>
        <v>0</v>
      </c>
      <c r="K143" s="200"/>
      <c r="L143" s="39"/>
      <c r="M143" s="201" t="s">
        <v>1</v>
      </c>
      <c r="N143" s="202" t="s">
        <v>41</v>
      </c>
      <c r="O143" s="71"/>
      <c r="P143" s="203">
        <f t="shared" si="1"/>
        <v>0</v>
      </c>
      <c r="Q143" s="203">
        <v>0</v>
      </c>
      <c r="R143" s="203">
        <f t="shared" si="2"/>
        <v>0</v>
      </c>
      <c r="S143" s="203">
        <v>0</v>
      </c>
      <c r="T143" s="204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5" t="s">
        <v>486</v>
      </c>
      <c r="AT143" s="205" t="s">
        <v>190</v>
      </c>
      <c r="AU143" s="205" t="s">
        <v>83</v>
      </c>
      <c r="AY143" s="17" t="s">
        <v>188</v>
      </c>
      <c r="BE143" s="206">
        <f t="shared" si="4"/>
        <v>0</v>
      </c>
      <c r="BF143" s="206">
        <f t="shared" si="5"/>
        <v>0</v>
      </c>
      <c r="BG143" s="206">
        <f t="shared" si="6"/>
        <v>0</v>
      </c>
      <c r="BH143" s="206">
        <f t="shared" si="7"/>
        <v>0</v>
      </c>
      <c r="BI143" s="206">
        <f t="shared" si="8"/>
        <v>0</v>
      </c>
      <c r="BJ143" s="17" t="s">
        <v>83</v>
      </c>
      <c r="BK143" s="206">
        <f t="shared" si="9"/>
        <v>0</v>
      </c>
      <c r="BL143" s="17" t="s">
        <v>486</v>
      </c>
      <c r="BM143" s="205" t="s">
        <v>361</v>
      </c>
    </row>
    <row r="144" spans="1:65" s="2" customFormat="1" ht="14.45" customHeight="1">
      <c r="A144" s="34"/>
      <c r="B144" s="35"/>
      <c r="C144" s="193" t="s">
        <v>280</v>
      </c>
      <c r="D144" s="193" t="s">
        <v>190</v>
      </c>
      <c r="E144" s="194" t="s">
        <v>1221</v>
      </c>
      <c r="F144" s="195" t="s">
        <v>1222</v>
      </c>
      <c r="G144" s="196" t="s">
        <v>1142</v>
      </c>
      <c r="H144" s="197">
        <v>8</v>
      </c>
      <c r="I144" s="198"/>
      <c r="J144" s="199">
        <f t="shared" si="0"/>
        <v>0</v>
      </c>
      <c r="K144" s="200"/>
      <c r="L144" s="39"/>
      <c r="M144" s="201" t="s">
        <v>1</v>
      </c>
      <c r="N144" s="202" t="s">
        <v>41</v>
      </c>
      <c r="O144" s="71"/>
      <c r="P144" s="203">
        <f t="shared" si="1"/>
        <v>0</v>
      </c>
      <c r="Q144" s="203">
        <v>0</v>
      </c>
      <c r="R144" s="203">
        <f t="shared" si="2"/>
        <v>0</v>
      </c>
      <c r="S144" s="203">
        <v>0</v>
      </c>
      <c r="T144" s="204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5" t="s">
        <v>486</v>
      </c>
      <c r="AT144" s="205" t="s">
        <v>190</v>
      </c>
      <c r="AU144" s="205" t="s">
        <v>83</v>
      </c>
      <c r="AY144" s="17" t="s">
        <v>188</v>
      </c>
      <c r="BE144" s="206">
        <f t="shared" si="4"/>
        <v>0</v>
      </c>
      <c r="BF144" s="206">
        <f t="shared" si="5"/>
        <v>0</v>
      </c>
      <c r="BG144" s="206">
        <f t="shared" si="6"/>
        <v>0</v>
      </c>
      <c r="BH144" s="206">
        <f t="shared" si="7"/>
        <v>0</v>
      </c>
      <c r="BI144" s="206">
        <f t="shared" si="8"/>
        <v>0</v>
      </c>
      <c r="BJ144" s="17" t="s">
        <v>83</v>
      </c>
      <c r="BK144" s="206">
        <f t="shared" si="9"/>
        <v>0</v>
      </c>
      <c r="BL144" s="17" t="s">
        <v>486</v>
      </c>
      <c r="BM144" s="205" t="s">
        <v>371</v>
      </c>
    </row>
    <row r="145" spans="1:65" s="12" customFormat="1" ht="25.9" customHeight="1">
      <c r="B145" s="177"/>
      <c r="C145" s="178"/>
      <c r="D145" s="179" t="s">
        <v>75</v>
      </c>
      <c r="E145" s="180" t="s">
        <v>1223</v>
      </c>
      <c r="F145" s="180" t="s">
        <v>1224</v>
      </c>
      <c r="G145" s="178"/>
      <c r="H145" s="178"/>
      <c r="I145" s="181"/>
      <c r="J145" s="182">
        <f>BK145</f>
        <v>0</v>
      </c>
      <c r="K145" s="178"/>
      <c r="L145" s="183"/>
      <c r="M145" s="184"/>
      <c r="N145" s="185"/>
      <c r="O145" s="185"/>
      <c r="P145" s="186">
        <f>SUM(P146:P147)</f>
        <v>0</v>
      </c>
      <c r="Q145" s="185"/>
      <c r="R145" s="186">
        <f>SUM(R146:R147)</f>
        <v>0</v>
      </c>
      <c r="S145" s="185"/>
      <c r="T145" s="187">
        <f>SUM(T146:T147)</f>
        <v>0</v>
      </c>
      <c r="AR145" s="188" t="s">
        <v>83</v>
      </c>
      <c r="AT145" s="189" t="s">
        <v>75</v>
      </c>
      <c r="AU145" s="189" t="s">
        <v>76</v>
      </c>
      <c r="AY145" s="188" t="s">
        <v>188</v>
      </c>
      <c r="BK145" s="190">
        <f>SUM(BK146:BK147)</f>
        <v>0</v>
      </c>
    </row>
    <row r="146" spans="1:65" s="2" customFormat="1" ht="14.45" customHeight="1">
      <c r="A146" s="34"/>
      <c r="B146" s="35"/>
      <c r="C146" s="193" t="s">
        <v>7</v>
      </c>
      <c r="D146" s="193" t="s">
        <v>190</v>
      </c>
      <c r="E146" s="194" t="s">
        <v>1225</v>
      </c>
      <c r="F146" s="195" t="s">
        <v>1226</v>
      </c>
      <c r="G146" s="196" t="s">
        <v>248</v>
      </c>
      <c r="H146" s="197">
        <v>39</v>
      </c>
      <c r="I146" s="198"/>
      <c r="J146" s="199">
        <f>ROUND(I146*H146,2)</f>
        <v>0</v>
      </c>
      <c r="K146" s="200"/>
      <c r="L146" s="39"/>
      <c r="M146" s="201" t="s">
        <v>1</v>
      </c>
      <c r="N146" s="202" t="s">
        <v>41</v>
      </c>
      <c r="O146" s="71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5" t="s">
        <v>486</v>
      </c>
      <c r="AT146" s="205" t="s">
        <v>190</v>
      </c>
      <c r="AU146" s="205" t="s">
        <v>83</v>
      </c>
      <c r="AY146" s="17" t="s">
        <v>188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7" t="s">
        <v>83</v>
      </c>
      <c r="BK146" s="206">
        <f>ROUND(I146*H146,2)</f>
        <v>0</v>
      </c>
      <c r="BL146" s="17" t="s">
        <v>486</v>
      </c>
      <c r="BM146" s="205" t="s">
        <v>383</v>
      </c>
    </row>
    <row r="147" spans="1:65" s="2" customFormat="1" ht="14.45" customHeight="1">
      <c r="A147" s="34"/>
      <c r="B147" s="35"/>
      <c r="C147" s="193" t="s">
        <v>287</v>
      </c>
      <c r="D147" s="193" t="s">
        <v>190</v>
      </c>
      <c r="E147" s="194" t="s">
        <v>1227</v>
      </c>
      <c r="F147" s="195" t="s">
        <v>1228</v>
      </c>
      <c r="G147" s="196" t="s">
        <v>243</v>
      </c>
      <c r="H147" s="197">
        <v>140</v>
      </c>
      <c r="I147" s="198"/>
      <c r="J147" s="199">
        <f>ROUND(I147*H147,2)</f>
        <v>0</v>
      </c>
      <c r="K147" s="200"/>
      <c r="L147" s="39"/>
      <c r="M147" s="201" t="s">
        <v>1</v>
      </c>
      <c r="N147" s="202" t="s">
        <v>41</v>
      </c>
      <c r="O147" s="71"/>
      <c r="P147" s="203">
        <f>O147*H147</f>
        <v>0</v>
      </c>
      <c r="Q147" s="203">
        <v>0</v>
      </c>
      <c r="R147" s="203">
        <f>Q147*H147</f>
        <v>0</v>
      </c>
      <c r="S147" s="203">
        <v>0</v>
      </c>
      <c r="T147" s="204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5" t="s">
        <v>486</v>
      </c>
      <c r="AT147" s="205" t="s">
        <v>190</v>
      </c>
      <c r="AU147" s="205" t="s">
        <v>83</v>
      </c>
      <c r="AY147" s="17" t="s">
        <v>188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7" t="s">
        <v>83</v>
      </c>
      <c r="BK147" s="206">
        <f>ROUND(I147*H147,2)</f>
        <v>0</v>
      </c>
      <c r="BL147" s="17" t="s">
        <v>486</v>
      </c>
      <c r="BM147" s="205" t="s">
        <v>395</v>
      </c>
    </row>
    <row r="148" spans="1:65" s="12" customFormat="1" ht="25.9" customHeight="1">
      <c r="B148" s="177"/>
      <c r="C148" s="178"/>
      <c r="D148" s="179" t="s">
        <v>75</v>
      </c>
      <c r="E148" s="180" t="s">
        <v>1170</v>
      </c>
      <c r="F148" s="180" t="s">
        <v>1171</v>
      </c>
      <c r="G148" s="178"/>
      <c r="H148" s="178"/>
      <c r="I148" s="181"/>
      <c r="J148" s="182">
        <f>BK148</f>
        <v>0</v>
      </c>
      <c r="K148" s="178"/>
      <c r="L148" s="183"/>
      <c r="M148" s="184"/>
      <c r="N148" s="185"/>
      <c r="O148" s="185"/>
      <c r="P148" s="186">
        <f>SUM(P149:P151)</f>
        <v>0</v>
      </c>
      <c r="Q148" s="185"/>
      <c r="R148" s="186">
        <f>SUM(R149:R151)</f>
        <v>0</v>
      </c>
      <c r="S148" s="185"/>
      <c r="T148" s="187">
        <f>SUM(T149:T151)</f>
        <v>0</v>
      </c>
      <c r="AR148" s="188" t="s">
        <v>83</v>
      </c>
      <c r="AT148" s="189" t="s">
        <v>75</v>
      </c>
      <c r="AU148" s="189" t="s">
        <v>76</v>
      </c>
      <c r="AY148" s="188" t="s">
        <v>188</v>
      </c>
      <c r="BK148" s="190">
        <f>SUM(BK149:BK151)</f>
        <v>0</v>
      </c>
    </row>
    <row r="149" spans="1:65" s="2" customFormat="1" ht="14.45" customHeight="1">
      <c r="A149" s="34"/>
      <c r="B149" s="35"/>
      <c r="C149" s="193" t="s">
        <v>291</v>
      </c>
      <c r="D149" s="193" t="s">
        <v>190</v>
      </c>
      <c r="E149" s="194" t="s">
        <v>1172</v>
      </c>
      <c r="F149" s="195" t="s">
        <v>1173</v>
      </c>
      <c r="G149" s="196" t="s">
        <v>1174</v>
      </c>
      <c r="H149" s="256"/>
      <c r="I149" s="198"/>
      <c r="J149" s="199">
        <f>ROUND(I149*H149,2)</f>
        <v>0</v>
      </c>
      <c r="K149" s="200"/>
      <c r="L149" s="39"/>
      <c r="M149" s="201" t="s">
        <v>1</v>
      </c>
      <c r="N149" s="202" t="s">
        <v>41</v>
      </c>
      <c r="O149" s="71"/>
      <c r="P149" s="203">
        <f>O149*H149</f>
        <v>0</v>
      </c>
      <c r="Q149" s="203">
        <v>0</v>
      </c>
      <c r="R149" s="203">
        <f>Q149*H149</f>
        <v>0</v>
      </c>
      <c r="S149" s="203">
        <v>0</v>
      </c>
      <c r="T149" s="20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5" t="s">
        <v>486</v>
      </c>
      <c r="AT149" s="205" t="s">
        <v>190</v>
      </c>
      <c r="AU149" s="205" t="s">
        <v>83</v>
      </c>
      <c r="AY149" s="17" t="s">
        <v>188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7" t="s">
        <v>83</v>
      </c>
      <c r="BK149" s="206">
        <f>ROUND(I149*H149,2)</f>
        <v>0</v>
      </c>
      <c r="BL149" s="17" t="s">
        <v>486</v>
      </c>
      <c r="BM149" s="205" t="s">
        <v>1229</v>
      </c>
    </row>
    <row r="150" spans="1:65" s="2" customFormat="1" ht="14.45" customHeight="1">
      <c r="A150" s="34"/>
      <c r="B150" s="35"/>
      <c r="C150" s="193" t="s">
        <v>295</v>
      </c>
      <c r="D150" s="193" t="s">
        <v>190</v>
      </c>
      <c r="E150" s="194" t="s">
        <v>1176</v>
      </c>
      <c r="F150" s="195" t="s">
        <v>1177</v>
      </c>
      <c r="G150" s="196" t="s">
        <v>1174</v>
      </c>
      <c r="H150" s="256"/>
      <c r="I150" s="198"/>
      <c r="J150" s="199">
        <f>ROUND(I150*H150,2)</f>
        <v>0</v>
      </c>
      <c r="K150" s="200"/>
      <c r="L150" s="39"/>
      <c r="M150" s="201" t="s">
        <v>1</v>
      </c>
      <c r="N150" s="202" t="s">
        <v>41</v>
      </c>
      <c r="O150" s="71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5" t="s">
        <v>486</v>
      </c>
      <c r="AT150" s="205" t="s">
        <v>190</v>
      </c>
      <c r="AU150" s="205" t="s">
        <v>83</v>
      </c>
      <c r="AY150" s="17" t="s">
        <v>188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7" t="s">
        <v>83</v>
      </c>
      <c r="BK150" s="206">
        <f>ROUND(I150*H150,2)</f>
        <v>0</v>
      </c>
      <c r="BL150" s="17" t="s">
        <v>486</v>
      </c>
      <c r="BM150" s="205" t="s">
        <v>1230</v>
      </c>
    </row>
    <row r="151" spans="1:65" s="2" customFormat="1" ht="14.45" customHeight="1">
      <c r="A151" s="34"/>
      <c r="B151" s="35"/>
      <c r="C151" s="193" t="s">
        <v>299</v>
      </c>
      <c r="D151" s="193" t="s">
        <v>190</v>
      </c>
      <c r="E151" s="194" t="s">
        <v>1179</v>
      </c>
      <c r="F151" s="195" t="s">
        <v>1180</v>
      </c>
      <c r="G151" s="196" t="s">
        <v>1174</v>
      </c>
      <c r="H151" s="256"/>
      <c r="I151" s="198"/>
      <c r="J151" s="199">
        <f>ROUND(I151*H151,2)</f>
        <v>0</v>
      </c>
      <c r="K151" s="200"/>
      <c r="L151" s="39"/>
      <c r="M151" s="251" t="s">
        <v>1</v>
      </c>
      <c r="N151" s="252" t="s">
        <v>41</v>
      </c>
      <c r="O151" s="253"/>
      <c r="P151" s="254">
        <f>O151*H151</f>
        <v>0</v>
      </c>
      <c r="Q151" s="254">
        <v>0</v>
      </c>
      <c r="R151" s="254">
        <f>Q151*H151</f>
        <v>0</v>
      </c>
      <c r="S151" s="254">
        <v>0</v>
      </c>
      <c r="T151" s="25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5" t="s">
        <v>486</v>
      </c>
      <c r="AT151" s="205" t="s">
        <v>190</v>
      </c>
      <c r="AU151" s="205" t="s">
        <v>83</v>
      </c>
      <c r="AY151" s="17" t="s">
        <v>188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7" t="s">
        <v>83</v>
      </c>
      <c r="BK151" s="206">
        <f>ROUND(I151*H151,2)</f>
        <v>0</v>
      </c>
      <c r="BL151" s="17" t="s">
        <v>486</v>
      </c>
      <c r="BM151" s="205" t="s">
        <v>1231</v>
      </c>
    </row>
    <row r="152" spans="1:65" s="2" customFormat="1" ht="6.95" customHeight="1">
      <c r="A152" s="34"/>
      <c r="B152" s="54"/>
      <c r="C152" s="55"/>
      <c r="D152" s="55"/>
      <c r="E152" s="55"/>
      <c r="F152" s="55"/>
      <c r="G152" s="55"/>
      <c r="H152" s="55"/>
      <c r="I152" s="55"/>
      <c r="J152" s="55"/>
      <c r="K152" s="55"/>
      <c r="L152" s="39"/>
      <c r="M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</row>
  </sheetData>
  <sheetProtection algorithmName="SHA-512" hashValue="BSg4rmcc/9ajGrY3fX6R+PP1bHKS96oj3xBoXL+cJM4B7Ru2okxWUa20DqD14319b9lD/+RClwKAN90hCNQDJQ==" saltValue="rXXnbKiERqKAD/h9ooYKq5N8+UAp/70r0kFXxRVSNTrC2oGRFlSDQ538B0h5IcmcOak7OZUn/aKezIFdNpm0cQ==" spinCount="100000" sheet="1" objects="1" scenarios="1" formatColumns="0" formatRows="0" autoFilter="0"/>
  <autoFilter ref="C122:K151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14"/>
  <sheetViews>
    <sheetView showGridLines="0" tabSelected="1" topLeftCell="A485" workbookViewId="0">
      <selection activeCell="V501" sqref="V501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97</v>
      </c>
      <c r="AZ2" s="115" t="s">
        <v>110</v>
      </c>
      <c r="BA2" s="115" t="s">
        <v>111</v>
      </c>
      <c r="BB2" s="115" t="s">
        <v>1</v>
      </c>
      <c r="BC2" s="115" t="s">
        <v>1232</v>
      </c>
      <c r="BD2" s="115" t="s">
        <v>85</v>
      </c>
    </row>
    <row r="3" spans="1:5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85</v>
      </c>
      <c r="AZ3" s="115" t="s">
        <v>113</v>
      </c>
      <c r="BA3" s="115" t="s">
        <v>114</v>
      </c>
      <c r="BB3" s="115" t="s">
        <v>1</v>
      </c>
      <c r="BC3" s="115" t="s">
        <v>1233</v>
      </c>
      <c r="BD3" s="115" t="s">
        <v>85</v>
      </c>
    </row>
    <row r="4" spans="1:56" s="1" customFormat="1" ht="24.95" customHeight="1">
      <c r="B4" s="20"/>
      <c r="D4" s="118" t="s">
        <v>116</v>
      </c>
      <c r="L4" s="20"/>
      <c r="M4" s="119" t="s">
        <v>10</v>
      </c>
      <c r="AT4" s="17" t="s">
        <v>4</v>
      </c>
      <c r="AZ4" s="115" t="s">
        <v>117</v>
      </c>
      <c r="BA4" s="115" t="s">
        <v>118</v>
      </c>
      <c r="BB4" s="115" t="s">
        <v>1</v>
      </c>
      <c r="BC4" s="115" t="s">
        <v>76</v>
      </c>
      <c r="BD4" s="115" t="s">
        <v>85</v>
      </c>
    </row>
    <row r="5" spans="1:56" s="1" customFormat="1" ht="6.95" customHeight="1">
      <c r="B5" s="20"/>
      <c r="L5" s="20"/>
      <c r="AZ5" s="115" t="s">
        <v>120</v>
      </c>
      <c r="BA5" s="115" t="s">
        <v>121</v>
      </c>
      <c r="BB5" s="115" t="s">
        <v>1</v>
      </c>
      <c r="BC5" s="115" t="s">
        <v>76</v>
      </c>
      <c r="BD5" s="115" t="s">
        <v>85</v>
      </c>
    </row>
    <row r="6" spans="1:56" s="1" customFormat="1" ht="12" customHeight="1">
      <c r="B6" s="20"/>
      <c r="D6" s="120" t="s">
        <v>16</v>
      </c>
      <c r="L6" s="20"/>
      <c r="AZ6" s="115" t="s">
        <v>126</v>
      </c>
      <c r="BA6" s="115" t="s">
        <v>127</v>
      </c>
      <c r="BB6" s="115" t="s">
        <v>1</v>
      </c>
      <c r="BC6" s="115" t="s">
        <v>1234</v>
      </c>
      <c r="BD6" s="115" t="s">
        <v>85</v>
      </c>
    </row>
    <row r="7" spans="1:56" s="1" customFormat="1" ht="26.25" customHeight="1">
      <c r="B7" s="20"/>
      <c r="E7" s="316" t="str">
        <f>'Rekapitulace stavby'!K6</f>
        <v>Zateplení a oprava zpevněných ploch vč. hydroizolace MŠ B. Dvorského 1009/2</v>
      </c>
      <c r="F7" s="317"/>
      <c r="G7" s="317"/>
      <c r="H7" s="317"/>
      <c r="L7" s="20"/>
      <c r="AZ7" s="115" t="s">
        <v>130</v>
      </c>
      <c r="BA7" s="115" t="s">
        <v>131</v>
      </c>
      <c r="BB7" s="115" t="s">
        <v>1</v>
      </c>
      <c r="BC7" s="115" t="s">
        <v>1235</v>
      </c>
      <c r="BD7" s="115" t="s">
        <v>85</v>
      </c>
    </row>
    <row r="8" spans="1:56" s="2" customFormat="1" ht="12" customHeight="1">
      <c r="A8" s="34"/>
      <c r="B8" s="39"/>
      <c r="C8" s="34"/>
      <c r="D8" s="120" t="s">
        <v>129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15" t="s">
        <v>134</v>
      </c>
      <c r="BA8" s="115" t="s">
        <v>135</v>
      </c>
      <c r="BB8" s="115" t="s">
        <v>1</v>
      </c>
      <c r="BC8" s="115" t="s">
        <v>1236</v>
      </c>
      <c r="BD8" s="115" t="s">
        <v>85</v>
      </c>
    </row>
    <row r="9" spans="1:56" s="2" customFormat="1" ht="16.5" customHeight="1">
      <c r="A9" s="34"/>
      <c r="B9" s="39"/>
      <c r="C9" s="34"/>
      <c r="D9" s="34"/>
      <c r="E9" s="318" t="s">
        <v>1237</v>
      </c>
      <c r="F9" s="319"/>
      <c r="G9" s="319"/>
      <c r="H9" s="31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15" t="s">
        <v>137</v>
      </c>
      <c r="BA9" s="115" t="s">
        <v>138</v>
      </c>
      <c r="BB9" s="115" t="s">
        <v>1</v>
      </c>
      <c r="BC9" s="115" t="s">
        <v>1238</v>
      </c>
      <c r="BD9" s="115" t="s">
        <v>85</v>
      </c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15" t="s">
        <v>140</v>
      </c>
      <c r="BA10" s="115" t="s">
        <v>141</v>
      </c>
      <c r="BB10" s="115" t="s">
        <v>1</v>
      </c>
      <c r="BC10" s="115" t="s">
        <v>1239</v>
      </c>
      <c r="BD10" s="115" t="s">
        <v>85</v>
      </c>
    </row>
    <row r="11" spans="1:56" s="2" customFormat="1" ht="12" customHeight="1">
      <c r="A11" s="34"/>
      <c r="B11" s="39"/>
      <c r="C11" s="34"/>
      <c r="D11" s="120" t="s">
        <v>18</v>
      </c>
      <c r="E11" s="34"/>
      <c r="F11" s="110" t="s">
        <v>1</v>
      </c>
      <c r="G11" s="34"/>
      <c r="H11" s="34"/>
      <c r="I11" s="120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15" t="s">
        <v>143</v>
      </c>
      <c r="BA11" s="115" t="s">
        <v>144</v>
      </c>
      <c r="BB11" s="115" t="s">
        <v>1</v>
      </c>
      <c r="BC11" s="115" t="s">
        <v>1240</v>
      </c>
      <c r="BD11" s="115" t="s">
        <v>85</v>
      </c>
    </row>
    <row r="12" spans="1:56" s="2" customFormat="1" ht="12" customHeight="1">
      <c r="A12" s="34"/>
      <c r="B12" s="39"/>
      <c r="C12" s="34"/>
      <c r="D12" s="120" t="s">
        <v>20</v>
      </c>
      <c r="E12" s="34"/>
      <c r="F12" s="110" t="s">
        <v>21</v>
      </c>
      <c r="G12" s="34"/>
      <c r="H12" s="34"/>
      <c r="I12" s="120" t="s">
        <v>22</v>
      </c>
      <c r="J12" s="121" t="str">
        <f>'Rekapitulace stavby'!AN8</f>
        <v>6. 10. 2021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20" t="s">
        <v>24</v>
      </c>
      <c r="E14" s="34"/>
      <c r="F14" s="34"/>
      <c r="G14" s="34"/>
      <c r="H14" s="34"/>
      <c r="I14" s="120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0" t="s">
        <v>26</v>
      </c>
      <c r="F15" s="34"/>
      <c r="G15" s="34"/>
      <c r="H15" s="34"/>
      <c r="I15" s="120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0" t="s">
        <v>28</v>
      </c>
      <c r="E17" s="34"/>
      <c r="F17" s="34"/>
      <c r="G17" s="34"/>
      <c r="H17" s="34"/>
      <c r="I17" s="120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0" t="str">
        <f>'Rekapitulace stavby'!E14</f>
        <v>Vyplň údaj</v>
      </c>
      <c r="F18" s="321"/>
      <c r="G18" s="321"/>
      <c r="H18" s="321"/>
      <c r="I18" s="120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0" t="s">
        <v>30</v>
      </c>
      <c r="E20" s="34"/>
      <c r="F20" s="34"/>
      <c r="G20" s="34"/>
      <c r="H20" s="34"/>
      <c r="I20" s="120" t="s">
        <v>25</v>
      </c>
      <c r="J20" s="110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31</v>
      </c>
      <c r="F21" s="34"/>
      <c r="G21" s="34"/>
      <c r="H21" s="34"/>
      <c r="I21" s="120" t="s">
        <v>27</v>
      </c>
      <c r="J21" s="110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0" t="s">
        <v>33</v>
      </c>
      <c r="E23" s="34"/>
      <c r="F23" s="34"/>
      <c r="G23" s="34"/>
      <c r="H23" s="34"/>
      <c r="I23" s="120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0" t="s">
        <v>27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0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2"/>
      <c r="B27" s="123"/>
      <c r="C27" s="122"/>
      <c r="D27" s="122"/>
      <c r="E27" s="322" t="s">
        <v>1</v>
      </c>
      <c r="F27" s="322"/>
      <c r="G27" s="322"/>
      <c r="H27" s="322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6" t="s">
        <v>36</v>
      </c>
      <c r="E30" s="34"/>
      <c r="F30" s="34"/>
      <c r="G30" s="34"/>
      <c r="H30" s="34"/>
      <c r="I30" s="34"/>
      <c r="J30" s="127">
        <f>ROUND(J133,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8" t="s">
        <v>38</v>
      </c>
      <c r="G32" s="34"/>
      <c r="H32" s="34"/>
      <c r="I32" s="128" t="s">
        <v>37</v>
      </c>
      <c r="J32" s="128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40</v>
      </c>
      <c r="E33" s="120" t="s">
        <v>41</v>
      </c>
      <c r="F33" s="130">
        <f>ROUND((SUM(BE133:BE513)),  2)</f>
        <v>0</v>
      </c>
      <c r="G33" s="34"/>
      <c r="H33" s="34"/>
      <c r="I33" s="131">
        <v>0.21</v>
      </c>
      <c r="J33" s="130">
        <f>ROUND(((SUM(BE133:BE513))*I33),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20" t="s">
        <v>42</v>
      </c>
      <c r="F34" s="130">
        <f>ROUND((SUM(BF133:BF513)),  2)</f>
        <v>0</v>
      </c>
      <c r="G34" s="34"/>
      <c r="H34" s="34"/>
      <c r="I34" s="131">
        <v>0.15</v>
      </c>
      <c r="J34" s="130">
        <f>ROUND(((SUM(BF133:BF513))*I34),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20" t="s">
        <v>43</v>
      </c>
      <c r="F35" s="130">
        <f>ROUND((SUM(BG133:BG513)),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20" t="s">
        <v>44</v>
      </c>
      <c r="F36" s="130">
        <f>ROUND((SUM(BH133:BH513)),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0" t="s">
        <v>45</v>
      </c>
      <c r="F37" s="130">
        <f>ROUND((SUM(BI133:BI513)),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4"/>
      <c r="J39" s="137">
        <f>SUM(J30:J37)</f>
        <v>0</v>
      </c>
      <c r="K39" s="138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146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23" t="str">
        <f>E7</f>
        <v>Zateplení a oprava zpevněných ploch vč. hydroizolace MŠ B. Dvorského 1009/2</v>
      </c>
      <c r="F85" s="324"/>
      <c r="G85" s="324"/>
      <c r="H85" s="32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6" t="str">
        <f>E9</f>
        <v>Část 2 - Objekt B a C</v>
      </c>
      <c r="F87" s="325"/>
      <c r="G87" s="325"/>
      <c r="H87" s="32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Ostrava-Bělský Les</v>
      </c>
      <c r="G89" s="36"/>
      <c r="H89" s="36"/>
      <c r="I89" s="29" t="s">
        <v>22</v>
      </c>
      <c r="J89" s="66" t="str">
        <f>IF(J12="","",J12)</f>
        <v>6. 10. 2021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S.m. Ostrava, M.o. Ostrava-Jih</v>
      </c>
      <c r="G91" s="36"/>
      <c r="H91" s="36"/>
      <c r="I91" s="29" t="s">
        <v>30</v>
      </c>
      <c r="J91" s="32" t="str">
        <f>E21</f>
        <v>Ing. Miroslav Havlásek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0" t="s">
        <v>147</v>
      </c>
      <c r="D94" s="151"/>
      <c r="E94" s="151"/>
      <c r="F94" s="151"/>
      <c r="G94" s="151"/>
      <c r="H94" s="151"/>
      <c r="I94" s="151"/>
      <c r="J94" s="152" t="s">
        <v>148</v>
      </c>
      <c r="K94" s="15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3" t="s">
        <v>149</v>
      </c>
      <c r="D96" s="36"/>
      <c r="E96" s="36"/>
      <c r="F96" s="36"/>
      <c r="G96" s="36"/>
      <c r="H96" s="36"/>
      <c r="I96" s="36"/>
      <c r="J96" s="84">
        <f>J133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150</v>
      </c>
    </row>
    <row r="97" spans="2:12" s="9" customFormat="1" ht="24.95" customHeight="1">
      <c r="B97" s="154"/>
      <c r="C97" s="155"/>
      <c r="D97" s="156" t="s">
        <v>151</v>
      </c>
      <c r="E97" s="157"/>
      <c r="F97" s="157"/>
      <c r="G97" s="157"/>
      <c r="H97" s="157"/>
      <c r="I97" s="157"/>
      <c r="J97" s="158">
        <f>J134</f>
        <v>0</v>
      </c>
      <c r="K97" s="155"/>
      <c r="L97" s="159"/>
    </row>
    <row r="98" spans="2:12" s="10" customFormat="1" ht="19.899999999999999" customHeight="1">
      <c r="B98" s="160"/>
      <c r="C98" s="104"/>
      <c r="D98" s="161" t="s">
        <v>152</v>
      </c>
      <c r="E98" s="162"/>
      <c r="F98" s="162"/>
      <c r="G98" s="162"/>
      <c r="H98" s="162"/>
      <c r="I98" s="162"/>
      <c r="J98" s="163">
        <f>J135</f>
        <v>0</v>
      </c>
      <c r="K98" s="104"/>
      <c r="L98" s="164"/>
    </row>
    <row r="99" spans="2:12" s="10" customFormat="1" ht="19.899999999999999" customHeight="1">
      <c r="B99" s="160"/>
      <c r="C99" s="104"/>
      <c r="D99" s="161" t="s">
        <v>154</v>
      </c>
      <c r="E99" s="162"/>
      <c r="F99" s="162"/>
      <c r="G99" s="162"/>
      <c r="H99" s="162"/>
      <c r="I99" s="162"/>
      <c r="J99" s="163">
        <f>J174</f>
        <v>0</v>
      </c>
      <c r="K99" s="104"/>
      <c r="L99" s="164"/>
    </row>
    <row r="100" spans="2:12" s="10" customFormat="1" ht="19.899999999999999" customHeight="1">
      <c r="B100" s="160"/>
      <c r="C100" s="104"/>
      <c r="D100" s="161" t="s">
        <v>155</v>
      </c>
      <c r="E100" s="162"/>
      <c r="F100" s="162"/>
      <c r="G100" s="162"/>
      <c r="H100" s="162"/>
      <c r="I100" s="162"/>
      <c r="J100" s="163">
        <f>J179</f>
        <v>0</v>
      </c>
      <c r="K100" s="104"/>
      <c r="L100" s="164"/>
    </row>
    <row r="101" spans="2:12" s="10" customFormat="1" ht="19.899999999999999" customHeight="1">
      <c r="B101" s="160"/>
      <c r="C101" s="104"/>
      <c r="D101" s="161" t="s">
        <v>1241</v>
      </c>
      <c r="E101" s="162"/>
      <c r="F101" s="162"/>
      <c r="G101" s="162"/>
      <c r="H101" s="162"/>
      <c r="I101" s="162"/>
      <c r="J101" s="163">
        <f>J235</f>
        <v>0</v>
      </c>
      <c r="K101" s="104"/>
      <c r="L101" s="164"/>
    </row>
    <row r="102" spans="2:12" s="10" customFormat="1" ht="19.899999999999999" customHeight="1">
      <c r="B102" s="160"/>
      <c r="C102" s="104"/>
      <c r="D102" s="161" t="s">
        <v>156</v>
      </c>
      <c r="E102" s="162"/>
      <c r="F102" s="162"/>
      <c r="G102" s="162"/>
      <c r="H102" s="162"/>
      <c r="I102" s="162"/>
      <c r="J102" s="163">
        <f>J247</f>
        <v>0</v>
      </c>
      <c r="K102" s="104"/>
      <c r="L102" s="164"/>
    </row>
    <row r="103" spans="2:12" s="10" customFormat="1" ht="19.899999999999999" customHeight="1">
      <c r="B103" s="160"/>
      <c r="C103" s="104"/>
      <c r="D103" s="161" t="s">
        <v>157</v>
      </c>
      <c r="E103" s="162"/>
      <c r="F103" s="162"/>
      <c r="G103" s="162"/>
      <c r="H103" s="162"/>
      <c r="I103" s="162"/>
      <c r="J103" s="163">
        <f>J302</f>
        <v>0</v>
      </c>
      <c r="K103" s="104"/>
      <c r="L103" s="164"/>
    </row>
    <row r="104" spans="2:12" s="10" customFormat="1" ht="19.899999999999999" customHeight="1">
      <c r="B104" s="160"/>
      <c r="C104" s="104"/>
      <c r="D104" s="161" t="s">
        <v>158</v>
      </c>
      <c r="E104" s="162"/>
      <c r="F104" s="162"/>
      <c r="G104" s="162"/>
      <c r="H104" s="162"/>
      <c r="I104" s="162"/>
      <c r="J104" s="163">
        <f>J308</f>
        <v>0</v>
      </c>
      <c r="K104" s="104"/>
      <c r="L104" s="164"/>
    </row>
    <row r="105" spans="2:12" s="9" customFormat="1" ht="24.95" customHeight="1">
      <c r="B105" s="154"/>
      <c r="C105" s="155"/>
      <c r="D105" s="156" t="s">
        <v>159</v>
      </c>
      <c r="E105" s="157"/>
      <c r="F105" s="157"/>
      <c r="G105" s="157"/>
      <c r="H105" s="157"/>
      <c r="I105" s="157"/>
      <c r="J105" s="158">
        <f>J310</f>
        <v>0</v>
      </c>
      <c r="K105" s="155"/>
      <c r="L105" s="159"/>
    </row>
    <row r="106" spans="2:12" s="10" customFormat="1" ht="19.899999999999999" customHeight="1">
      <c r="B106" s="160"/>
      <c r="C106" s="104"/>
      <c r="D106" s="161" t="s">
        <v>160</v>
      </c>
      <c r="E106" s="162"/>
      <c r="F106" s="162"/>
      <c r="G106" s="162"/>
      <c r="H106" s="162"/>
      <c r="I106" s="162"/>
      <c r="J106" s="163">
        <f>J311</f>
        <v>0</v>
      </c>
      <c r="K106" s="104"/>
      <c r="L106" s="164"/>
    </row>
    <row r="107" spans="2:12" s="10" customFormat="1" ht="19.899999999999999" customHeight="1">
      <c r="B107" s="160"/>
      <c r="C107" s="104"/>
      <c r="D107" s="161" t="s">
        <v>161</v>
      </c>
      <c r="E107" s="162"/>
      <c r="F107" s="162"/>
      <c r="G107" s="162"/>
      <c r="H107" s="162"/>
      <c r="I107" s="162"/>
      <c r="J107" s="163">
        <f>J330</f>
        <v>0</v>
      </c>
      <c r="K107" s="104"/>
      <c r="L107" s="164"/>
    </row>
    <row r="108" spans="2:12" s="10" customFormat="1" ht="19.899999999999999" customHeight="1">
      <c r="B108" s="160"/>
      <c r="C108" s="104"/>
      <c r="D108" s="161" t="s">
        <v>162</v>
      </c>
      <c r="E108" s="162"/>
      <c r="F108" s="162"/>
      <c r="G108" s="162"/>
      <c r="H108" s="162"/>
      <c r="I108" s="162"/>
      <c r="J108" s="163">
        <f>J359</f>
        <v>0</v>
      </c>
      <c r="K108" s="104"/>
      <c r="L108" s="164"/>
    </row>
    <row r="109" spans="2:12" s="10" customFormat="1" ht="19.899999999999999" customHeight="1">
      <c r="B109" s="160"/>
      <c r="C109" s="104"/>
      <c r="D109" s="161" t="s">
        <v>163</v>
      </c>
      <c r="E109" s="162"/>
      <c r="F109" s="162"/>
      <c r="G109" s="162"/>
      <c r="H109" s="162"/>
      <c r="I109" s="162"/>
      <c r="J109" s="163">
        <f>J386</f>
        <v>0</v>
      </c>
      <c r="K109" s="104"/>
      <c r="L109" s="164"/>
    </row>
    <row r="110" spans="2:12" s="10" customFormat="1" ht="19.899999999999999" customHeight="1">
      <c r="B110" s="160"/>
      <c r="C110" s="104"/>
      <c r="D110" s="161" t="s">
        <v>165</v>
      </c>
      <c r="E110" s="162"/>
      <c r="F110" s="162"/>
      <c r="G110" s="162"/>
      <c r="H110" s="162"/>
      <c r="I110" s="162"/>
      <c r="J110" s="163">
        <f>J393</f>
        <v>0</v>
      </c>
      <c r="K110" s="104"/>
      <c r="L110" s="164"/>
    </row>
    <row r="111" spans="2:12" s="10" customFormat="1" ht="19.899999999999999" customHeight="1">
      <c r="B111" s="160"/>
      <c r="C111" s="104"/>
      <c r="D111" s="161" t="s">
        <v>166</v>
      </c>
      <c r="E111" s="162"/>
      <c r="F111" s="162"/>
      <c r="G111" s="162"/>
      <c r="H111" s="162"/>
      <c r="I111" s="162"/>
      <c r="J111" s="163">
        <f>J412</f>
        <v>0</v>
      </c>
      <c r="K111" s="104"/>
      <c r="L111" s="164"/>
    </row>
    <row r="112" spans="2:12" s="10" customFormat="1" ht="19.899999999999999" customHeight="1">
      <c r="B112" s="160"/>
      <c r="C112" s="104"/>
      <c r="D112" s="161" t="s">
        <v>167</v>
      </c>
      <c r="E112" s="162"/>
      <c r="F112" s="162"/>
      <c r="G112" s="162"/>
      <c r="H112" s="162"/>
      <c r="I112" s="162"/>
      <c r="J112" s="163">
        <f>J419</f>
        <v>0</v>
      </c>
      <c r="K112" s="104"/>
      <c r="L112" s="164"/>
    </row>
    <row r="113" spans="1:31" s="10" customFormat="1" ht="19.899999999999999" customHeight="1">
      <c r="B113" s="160"/>
      <c r="C113" s="104"/>
      <c r="D113" s="161" t="s">
        <v>170</v>
      </c>
      <c r="E113" s="162"/>
      <c r="F113" s="162"/>
      <c r="G113" s="162"/>
      <c r="H113" s="162"/>
      <c r="I113" s="162"/>
      <c r="J113" s="163">
        <f>J470</f>
        <v>0</v>
      </c>
      <c r="K113" s="104"/>
      <c r="L113" s="164"/>
    </row>
    <row r="114" spans="1:31" s="2" customFormat="1" ht="21.7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6.95" customHeight="1">
      <c r="A115" s="34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9" spans="1:31" s="2" customFormat="1" ht="6.95" customHeight="1">
      <c r="A119" s="34"/>
      <c r="B119" s="56"/>
      <c r="C119" s="57"/>
      <c r="D119" s="57"/>
      <c r="E119" s="57"/>
      <c r="F119" s="57"/>
      <c r="G119" s="57"/>
      <c r="H119" s="57"/>
      <c r="I119" s="57"/>
      <c r="J119" s="57"/>
      <c r="K119" s="57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24.95" customHeight="1">
      <c r="A120" s="34"/>
      <c r="B120" s="35"/>
      <c r="C120" s="23" t="s">
        <v>173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16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26.25" customHeight="1">
      <c r="A123" s="34"/>
      <c r="B123" s="35"/>
      <c r="C123" s="36"/>
      <c r="D123" s="36"/>
      <c r="E123" s="323" t="str">
        <f>E7</f>
        <v>Zateplení a oprava zpevněných ploch vč. hydroizolace MŠ B. Dvorského 1009/2</v>
      </c>
      <c r="F123" s="324"/>
      <c r="G123" s="324"/>
      <c r="H123" s="324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129</v>
      </c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6.5" customHeight="1">
      <c r="A125" s="34"/>
      <c r="B125" s="35"/>
      <c r="C125" s="36"/>
      <c r="D125" s="36"/>
      <c r="E125" s="276" t="str">
        <f>E9</f>
        <v>Část 2 - Objekt B a C</v>
      </c>
      <c r="F125" s="325"/>
      <c r="G125" s="325"/>
      <c r="H125" s="325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20</v>
      </c>
      <c r="D127" s="36"/>
      <c r="E127" s="36"/>
      <c r="F127" s="27" t="str">
        <f>F12</f>
        <v>Ostrava-Bělský Les</v>
      </c>
      <c r="G127" s="36"/>
      <c r="H127" s="36"/>
      <c r="I127" s="29" t="s">
        <v>22</v>
      </c>
      <c r="J127" s="66" t="str">
        <f>IF(J12="","",J12)</f>
        <v>6. 10. 2021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24</v>
      </c>
      <c r="D129" s="36"/>
      <c r="E129" s="36"/>
      <c r="F129" s="27" t="str">
        <f>E15</f>
        <v>S.m. Ostrava, M.o. Ostrava-Jih</v>
      </c>
      <c r="G129" s="36"/>
      <c r="H129" s="36"/>
      <c r="I129" s="29" t="s">
        <v>30</v>
      </c>
      <c r="J129" s="32" t="str">
        <f>E21</f>
        <v>Ing. Miroslav Havlásek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2" customHeight="1">
      <c r="A130" s="34"/>
      <c r="B130" s="35"/>
      <c r="C130" s="29" t="s">
        <v>28</v>
      </c>
      <c r="D130" s="36"/>
      <c r="E130" s="36"/>
      <c r="F130" s="27" t="str">
        <f>IF(E18="","",E18)</f>
        <v>Vyplň údaj</v>
      </c>
      <c r="G130" s="36"/>
      <c r="H130" s="36"/>
      <c r="I130" s="29" t="s">
        <v>33</v>
      </c>
      <c r="J130" s="32" t="str">
        <f>E24</f>
        <v xml:space="preserve"> 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0.3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11" customFormat="1" ht="29.25" customHeight="1">
      <c r="A132" s="165"/>
      <c r="B132" s="166"/>
      <c r="C132" s="167" t="s">
        <v>174</v>
      </c>
      <c r="D132" s="168" t="s">
        <v>61</v>
      </c>
      <c r="E132" s="168" t="s">
        <v>57</v>
      </c>
      <c r="F132" s="168" t="s">
        <v>58</v>
      </c>
      <c r="G132" s="168" t="s">
        <v>175</v>
      </c>
      <c r="H132" s="168" t="s">
        <v>176</v>
      </c>
      <c r="I132" s="168" t="s">
        <v>177</v>
      </c>
      <c r="J132" s="169" t="s">
        <v>148</v>
      </c>
      <c r="K132" s="170" t="s">
        <v>178</v>
      </c>
      <c r="L132" s="171"/>
      <c r="M132" s="75" t="s">
        <v>1</v>
      </c>
      <c r="N132" s="76" t="s">
        <v>40</v>
      </c>
      <c r="O132" s="76" t="s">
        <v>179</v>
      </c>
      <c r="P132" s="76" t="s">
        <v>180</v>
      </c>
      <c r="Q132" s="76" t="s">
        <v>181</v>
      </c>
      <c r="R132" s="76" t="s">
        <v>182</v>
      </c>
      <c r="S132" s="76" t="s">
        <v>183</v>
      </c>
      <c r="T132" s="77" t="s">
        <v>184</v>
      </c>
      <c r="U132" s="165"/>
      <c r="V132" s="165"/>
      <c r="W132" s="165"/>
      <c r="X132" s="165"/>
      <c r="Y132" s="165"/>
      <c r="Z132" s="165"/>
      <c r="AA132" s="165"/>
      <c r="AB132" s="165"/>
      <c r="AC132" s="165"/>
      <c r="AD132" s="165"/>
      <c r="AE132" s="165"/>
    </row>
    <row r="133" spans="1:65" s="2" customFormat="1" ht="22.9" customHeight="1">
      <c r="A133" s="34"/>
      <c r="B133" s="35"/>
      <c r="C133" s="82" t="s">
        <v>185</v>
      </c>
      <c r="D133" s="36"/>
      <c r="E133" s="36"/>
      <c r="F133" s="36"/>
      <c r="G133" s="36"/>
      <c r="H133" s="36"/>
      <c r="I133" s="36"/>
      <c r="J133" s="172">
        <f>BK133</f>
        <v>0</v>
      </c>
      <c r="K133" s="36"/>
      <c r="L133" s="39"/>
      <c r="M133" s="78"/>
      <c r="N133" s="173"/>
      <c r="O133" s="79"/>
      <c r="P133" s="174">
        <f>P134+P310</f>
        <v>0</v>
      </c>
      <c r="Q133" s="79"/>
      <c r="R133" s="174">
        <f>R134+R310</f>
        <v>87.05958213000001</v>
      </c>
      <c r="S133" s="79"/>
      <c r="T133" s="175">
        <f>T134+T310</f>
        <v>44.899771299999998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75</v>
      </c>
      <c r="AU133" s="17" t="s">
        <v>150</v>
      </c>
      <c r="BK133" s="176">
        <f>BK134+BK310</f>
        <v>0</v>
      </c>
    </row>
    <row r="134" spans="1:65" s="12" customFormat="1" ht="25.9" customHeight="1">
      <c r="B134" s="177"/>
      <c r="C134" s="178"/>
      <c r="D134" s="179" t="s">
        <v>75</v>
      </c>
      <c r="E134" s="180" t="s">
        <v>186</v>
      </c>
      <c r="F134" s="180" t="s">
        <v>187</v>
      </c>
      <c r="G134" s="178"/>
      <c r="H134" s="178"/>
      <c r="I134" s="181"/>
      <c r="J134" s="182">
        <f>BK134</f>
        <v>0</v>
      </c>
      <c r="K134" s="178"/>
      <c r="L134" s="183"/>
      <c r="M134" s="184"/>
      <c r="N134" s="185"/>
      <c r="O134" s="185"/>
      <c r="P134" s="186">
        <f>P135+P174+P179+P235+P247+P302+P308</f>
        <v>0</v>
      </c>
      <c r="Q134" s="185"/>
      <c r="R134" s="186">
        <f>R135+R174+R179+R235+R247+R302+R308</f>
        <v>74.147956650000012</v>
      </c>
      <c r="S134" s="185"/>
      <c r="T134" s="187">
        <f>T135+T174+T179+T235+T247+T302+T308</f>
        <v>43.686895</v>
      </c>
      <c r="AR134" s="188" t="s">
        <v>83</v>
      </c>
      <c r="AT134" s="189" t="s">
        <v>75</v>
      </c>
      <c r="AU134" s="189" t="s">
        <v>76</v>
      </c>
      <c r="AY134" s="188" t="s">
        <v>188</v>
      </c>
      <c r="BK134" s="190">
        <f>BK135+BK174+BK179+BK235+BK247+BK302+BK308</f>
        <v>0</v>
      </c>
    </row>
    <row r="135" spans="1:65" s="12" customFormat="1" ht="22.9" customHeight="1">
      <c r="B135" s="177"/>
      <c r="C135" s="178"/>
      <c r="D135" s="179" t="s">
        <v>75</v>
      </c>
      <c r="E135" s="191" t="s">
        <v>83</v>
      </c>
      <c r="F135" s="191" t="s">
        <v>189</v>
      </c>
      <c r="G135" s="178"/>
      <c r="H135" s="178"/>
      <c r="I135" s="181"/>
      <c r="J135" s="192">
        <f>BK135</f>
        <v>0</v>
      </c>
      <c r="K135" s="178"/>
      <c r="L135" s="183"/>
      <c r="M135" s="184"/>
      <c r="N135" s="185"/>
      <c r="O135" s="185"/>
      <c r="P135" s="186">
        <f>SUM(P136:P173)</f>
        <v>0</v>
      </c>
      <c r="Q135" s="185"/>
      <c r="R135" s="186">
        <f>SUM(R136:R173)</f>
        <v>47.558000000000007</v>
      </c>
      <c r="S135" s="185"/>
      <c r="T135" s="187">
        <f>SUM(T136:T173)</f>
        <v>33.232500000000002</v>
      </c>
      <c r="AR135" s="188" t="s">
        <v>83</v>
      </c>
      <c r="AT135" s="189" t="s">
        <v>75</v>
      </c>
      <c r="AU135" s="189" t="s">
        <v>83</v>
      </c>
      <c r="AY135" s="188" t="s">
        <v>188</v>
      </c>
      <c r="BK135" s="190">
        <f>SUM(BK136:BK173)</f>
        <v>0</v>
      </c>
    </row>
    <row r="136" spans="1:65" s="2" customFormat="1" ht="24.2" customHeight="1">
      <c r="A136" s="34"/>
      <c r="B136" s="35"/>
      <c r="C136" s="193" t="s">
        <v>83</v>
      </c>
      <c r="D136" s="193" t="s">
        <v>190</v>
      </c>
      <c r="E136" s="194" t="s">
        <v>231</v>
      </c>
      <c r="F136" s="195" t="s">
        <v>232</v>
      </c>
      <c r="G136" s="196" t="s">
        <v>193</v>
      </c>
      <c r="H136" s="197">
        <v>35.5</v>
      </c>
      <c r="I136" s="198"/>
      <c r="J136" s="199">
        <f>ROUND(I136*H136,2)</f>
        <v>0</v>
      </c>
      <c r="K136" s="200"/>
      <c r="L136" s="39"/>
      <c r="M136" s="201" t="s">
        <v>1</v>
      </c>
      <c r="N136" s="202" t="s">
        <v>41</v>
      </c>
      <c r="O136" s="71"/>
      <c r="P136" s="203">
        <f>O136*H136</f>
        <v>0</v>
      </c>
      <c r="Q136" s="203">
        <v>0</v>
      </c>
      <c r="R136" s="203">
        <f>Q136*H136</f>
        <v>0</v>
      </c>
      <c r="S136" s="203">
        <v>0.255</v>
      </c>
      <c r="T136" s="204">
        <f>S136*H136</f>
        <v>9.0525000000000002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5" t="s">
        <v>194</v>
      </c>
      <c r="AT136" s="205" t="s">
        <v>190</v>
      </c>
      <c r="AU136" s="205" t="s">
        <v>85</v>
      </c>
      <c r="AY136" s="17" t="s">
        <v>188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7" t="s">
        <v>83</v>
      </c>
      <c r="BK136" s="206">
        <f>ROUND(I136*H136,2)</f>
        <v>0</v>
      </c>
      <c r="BL136" s="17" t="s">
        <v>194</v>
      </c>
      <c r="BM136" s="205" t="s">
        <v>233</v>
      </c>
    </row>
    <row r="137" spans="1:65" s="15" customFormat="1" ht="11.25">
      <c r="B137" s="230"/>
      <c r="C137" s="231"/>
      <c r="D137" s="209" t="s">
        <v>196</v>
      </c>
      <c r="E137" s="232" t="s">
        <v>1</v>
      </c>
      <c r="F137" s="233" t="s">
        <v>234</v>
      </c>
      <c r="G137" s="231"/>
      <c r="H137" s="232" t="s">
        <v>1</v>
      </c>
      <c r="I137" s="234"/>
      <c r="J137" s="231"/>
      <c r="K137" s="231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196</v>
      </c>
      <c r="AU137" s="239" t="s">
        <v>85</v>
      </c>
      <c r="AV137" s="15" t="s">
        <v>83</v>
      </c>
      <c r="AW137" s="15" t="s">
        <v>32</v>
      </c>
      <c r="AX137" s="15" t="s">
        <v>76</v>
      </c>
      <c r="AY137" s="239" t="s">
        <v>188</v>
      </c>
    </row>
    <row r="138" spans="1:65" s="13" customFormat="1" ht="11.25">
      <c r="B138" s="207"/>
      <c r="C138" s="208"/>
      <c r="D138" s="209" t="s">
        <v>196</v>
      </c>
      <c r="E138" s="210" t="s">
        <v>1</v>
      </c>
      <c r="F138" s="211" t="s">
        <v>1242</v>
      </c>
      <c r="G138" s="208"/>
      <c r="H138" s="212">
        <v>35.5</v>
      </c>
      <c r="I138" s="213"/>
      <c r="J138" s="208"/>
      <c r="K138" s="208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196</v>
      </c>
      <c r="AU138" s="218" t="s">
        <v>85</v>
      </c>
      <c r="AV138" s="13" t="s">
        <v>85</v>
      </c>
      <c r="AW138" s="13" t="s">
        <v>32</v>
      </c>
      <c r="AX138" s="13" t="s">
        <v>83</v>
      </c>
      <c r="AY138" s="218" t="s">
        <v>188</v>
      </c>
    </row>
    <row r="139" spans="1:65" s="2" customFormat="1" ht="24.2" customHeight="1">
      <c r="A139" s="34"/>
      <c r="B139" s="35"/>
      <c r="C139" s="193" t="s">
        <v>85</v>
      </c>
      <c r="D139" s="193" t="s">
        <v>190</v>
      </c>
      <c r="E139" s="194" t="s">
        <v>237</v>
      </c>
      <c r="F139" s="195" t="s">
        <v>238</v>
      </c>
      <c r="G139" s="196" t="s">
        <v>193</v>
      </c>
      <c r="H139" s="197">
        <v>35.5</v>
      </c>
      <c r="I139" s="198"/>
      <c r="J139" s="199">
        <f>ROUND(I139*H139,2)</f>
        <v>0</v>
      </c>
      <c r="K139" s="200"/>
      <c r="L139" s="39"/>
      <c r="M139" s="201" t="s">
        <v>1</v>
      </c>
      <c r="N139" s="202" t="s">
        <v>41</v>
      </c>
      <c r="O139" s="71"/>
      <c r="P139" s="203">
        <f>O139*H139</f>
        <v>0</v>
      </c>
      <c r="Q139" s="203">
        <v>0</v>
      </c>
      <c r="R139" s="203">
        <f>Q139*H139</f>
        <v>0</v>
      </c>
      <c r="S139" s="203">
        <v>0.3</v>
      </c>
      <c r="T139" s="204">
        <f>S139*H139</f>
        <v>10.65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5" t="s">
        <v>194</v>
      </c>
      <c r="AT139" s="205" t="s">
        <v>190</v>
      </c>
      <c r="AU139" s="205" t="s">
        <v>85</v>
      </c>
      <c r="AY139" s="17" t="s">
        <v>188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7" t="s">
        <v>83</v>
      </c>
      <c r="BK139" s="206">
        <f>ROUND(I139*H139,2)</f>
        <v>0</v>
      </c>
      <c r="BL139" s="17" t="s">
        <v>194</v>
      </c>
      <c r="BM139" s="205" t="s">
        <v>239</v>
      </c>
    </row>
    <row r="140" spans="1:65" s="15" customFormat="1" ht="11.25">
      <c r="B140" s="230"/>
      <c r="C140" s="231"/>
      <c r="D140" s="209" t="s">
        <v>196</v>
      </c>
      <c r="E140" s="232" t="s">
        <v>1</v>
      </c>
      <c r="F140" s="233" t="s">
        <v>234</v>
      </c>
      <c r="G140" s="231"/>
      <c r="H140" s="232" t="s">
        <v>1</v>
      </c>
      <c r="I140" s="234"/>
      <c r="J140" s="231"/>
      <c r="K140" s="231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196</v>
      </c>
      <c r="AU140" s="239" t="s">
        <v>85</v>
      </c>
      <c r="AV140" s="15" t="s">
        <v>83</v>
      </c>
      <c r="AW140" s="15" t="s">
        <v>32</v>
      </c>
      <c r="AX140" s="15" t="s">
        <v>76</v>
      </c>
      <c r="AY140" s="239" t="s">
        <v>188</v>
      </c>
    </row>
    <row r="141" spans="1:65" s="13" customFormat="1" ht="11.25">
      <c r="B141" s="207"/>
      <c r="C141" s="208"/>
      <c r="D141" s="209" t="s">
        <v>196</v>
      </c>
      <c r="E141" s="210" t="s">
        <v>1</v>
      </c>
      <c r="F141" s="211" t="s">
        <v>1243</v>
      </c>
      <c r="G141" s="208"/>
      <c r="H141" s="212">
        <v>35.5</v>
      </c>
      <c r="I141" s="213"/>
      <c r="J141" s="208"/>
      <c r="K141" s="208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196</v>
      </c>
      <c r="AU141" s="218" t="s">
        <v>85</v>
      </c>
      <c r="AV141" s="13" t="s">
        <v>85</v>
      </c>
      <c r="AW141" s="13" t="s">
        <v>32</v>
      </c>
      <c r="AX141" s="13" t="s">
        <v>83</v>
      </c>
      <c r="AY141" s="218" t="s">
        <v>188</v>
      </c>
    </row>
    <row r="142" spans="1:65" s="2" customFormat="1" ht="14.45" customHeight="1">
      <c r="A142" s="34"/>
      <c r="B142" s="35"/>
      <c r="C142" s="193" t="s">
        <v>205</v>
      </c>
      <c r="D142" s="193" t="s">
        <v>190</v>
      </c>
      <c r="E142" s="194" t="s">
        <v>241</v>
      </c>
      <c r="F142" s="195" t="s">
        <v>242</v>
      </c>
      <c r="G142" s="196" t="s">
        <v>243</v>
      </c>
      <c r="H142" s="197">
        <v>66</v>
      </c>
      <c r="I142" s="198"/>
      <c r="J142" s="199">
        <f>ROUND(I142*H142,2)</f>
        <v>0</v>
      </c>
      <c r="K142" s="200"/>
      <c r="L142" s="39"/>
      <c r="M142" s="201" t="s">
        <v>1</v>
      </c>
      <c r="N142" s="202" t="s">
        <v>41</v>
      </c>
      <c r="O142" s="71"/>
      <c r="P142" s="203">
        <f>O142*H142</f>
        <v>0</v>
      </c>
      <c r="Q142" s="203">
        <v>0</v>
      </c>
      <c r="R142" s="203">
        <f>Q142*H142</f>
        <v>0</v>
      </c>
      <c r="S142" s="203">
        <v>0.20499999999999999</v>
      </c>
      <c r="T142" s="204">
        <f>S142*H142</f>
        <v>13.53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5" t="s">
        <v>194</v>
      </c>
      <c r="AT142" s="205" t="s">
        <v>190</v>
      </c>
      <c r="AU142" s="205" t="s">
        <v>85</v>
      </c>
      <c r="AY142" s="17" t="s">
        <v>188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7" t="s">
        <v>83</v>
      </c>
      <c r="BK142" s="206">
        <f>ROUND(I142*H142,2)</f>
        <v>0</v>
      </c>
      <c r="BL142" s="17" t="s">
        <v>194</v>
      </c>
      <c r="BM142" s="205" t="s">
        <v>244</v>
      </c>
    </row>
    <row r="143" spans="1:65" s="2" customFormat="1" ht="24.2" customHeight="1">
      <c r="A143" s="34"/>
      <c r="B143" s="35"/>
      <c r="C143" s="193" t="s">
        <v>194</v>
      </c>
      <c r="D143" s="193" t="s">
        <v>190</v>
      </c>
      <c r="E143" s="194" t="s">
        <v>1244</v>
      </c>
      <c r="F143" s="195" t="s">
        <v>1245</v>
      </c>
      <c r="G143" s="196" t="s">
        <v>248</v>
      </c>
      <c r="H143" s="197">
        <v>29.396999999999998</v>
      </c>
      <c r="I143" s="198"/>
      <c r="J143" s="199">
        <f>ROUND(I143*H143,2)</f>
        <v>0</v>
      </c>
      <c r="K143" s="200"/>
      <c r="L143" s="39"/>
      <c r="M143" s="201" t="s">
        <v>1</v>
      </c>
      <c r="N143" s="202" t="s">
        <v>41</v>
      </c>
      <c r="O143" s="71"/>
      <c r="P143" s="203">
        <f>O143*H143</f>
        <v>0</v>
      </c>
      <c r="Q143" s="203">
        <v>0</v>
      </c>
      <c r="R143" s="203">
        <f>Q143*H143</f>
        <v>0</v>
      </c>
      <c r="S143" s="203">
        <v>0</v>
      </c>
      <c r="T143" s="204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5" t="s">
        <v>194</v>
      </c>
      <c r="AT143" s="205" t="s">
        <v>190</v>
      </c>
      <c r="AU143" s="205" t="s">
        <v>85</v>
      </c>
      <c r="AY143" s="17" t="s">
        <v>188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7" t="s">
        <v>83</v>
      </c>
      <c r="BK143" s="206">
        <f>ROUND(I143*H143,2)</f>
        <v>0</v>
      </c>
      <c r="BL143" s="17" t="s">
        <v>194</v>
      </c>
      <c r="BM143" s="205" t="s">
        <v>1246</v>
      </c>
    </row>
    <row r="144" spans="1:65" s="13" customFormat="1" ht="11.25">
      <c r="B144" s="207"/>
      <c r="C144" s="208"/>
      <c r="D144" s="209" t="s">
        <v>196</v>
      </c>
      <c r="E144" s="210" t="s">
        <v>1</v>
      </c>
      <c r="F144" s="211" t="s">
        <v>1247</v>
      </c>
      <c r="G144" s="208"/>
      <c r="H144" s="212">
        <v>29.396999999999998</v>
      </c>
      <c r="I144" s="213"/>
      <c r="J144" s="208"/>
      <c r="K144" s="208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196</v>
      </c>
      <c r="AU144" s="218" t="s">
        <v>85</v>
      </c>
      <c r="AV144" s="13" t="s">
        <v>85</v>
      </c>
      <c r="AW144" s="13" t="s">
        <v>32</v>
      </c>
      <c r="AX144" s="13" t="s">
        <v>83</v>
      </c>
      <c r="AY144" s="218" t="s">
        <v>188</v>
      </c>
    </row>
    <row r="145" spans="1:65" s="2" customFormat="1" ht="24.2" customHeight="1">
      <c r="A145" s="34"/>
      <c r="B145" s="35"/>
      <c r="C145" s="193" t="s">
        <v>212</v>
      </c>
      <c r="D145" s="193" t="s">
        <v>190</v>
      </c>
      <c r="E145" s="194" t="s">
        <v>252</v>
      </c>
      <c r="F145" s="195" t="s">
        <v>253</v>
      </c>
      <c r="G145" s="196" t="s">
        <v>248</v>
      </c>
      <c r="H145" s="197">
        <v>38.325000000000003</v>
      </c>
      <c r="I145" s="198"/>
      <c r="J145" s="199">
        <f>ROUND(I145*H145,2)</f>
        <v>0</v>
      </c>
      <c r="K145" s="200"/>
      <c r="L145" s="39"/>
      <c r="M145" s="201" t="s">
        <v>1</v>
      </c>
      <c r="N145" s="202" t="s">
        <v>41</v>
      </c>
      <c r="O145" s="71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5" t="s">
        <v>194</v>
      </c>
      <c r="AT145" s="205" t="s">
        <v>190</v>
      </c>
      <c r="AU145" s="205" t="s">
        <v>85</v>
      </c>
      <c r="AY145" s="17" t="s">
        <v>188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7" t="s">
        <v>83</v>
      </c>
      <c r="BK145" s="206">
        <f>ROUND(I145*H145,2)</f>
        <v>0</v>
      </c>
      <c r="BL145" s="17" t="s">
        <v>194</v>
      </c>
      <c r="BM145" s="205" t="s">
        <v>254</v>
      </c>
    </row>
    <row r="146" spans="1:65" s="13" customFormat="1" ht="11.25">
      <c r="B146" s="207"/>
      <c r="C146" s="208"/>
      <c r="D146" s="209" t="s">
        <v>196</v>
      </c>
      <c r="E146" s="210" t="s">
        <v>1</v>
      </c>
      <c r="F146" s="211" t="s">
        <v>1248</v>
      </c>
      <c r="G146" s="208"/>
      <c r="H146" s="212">
        <v>33.075000000000003</v>
      </c>
      <c r="I146" s="213"/>
      <c r="J146" s="208"/>
      <c r="K146" s="208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196</v>
      </c>
      <c r="AU146" s="218" t="s">
        <v>85</v>
      </c>
      <c r="AV146" s="13" t="s">
        <v>85</v>
      </c>
      <c r="AW146" s="13" t="s">
        <v>32</v>
      </c>
      <c r="AX146" s="13" t="s">
        <v>76</v>
      </c>
      <c r="AY146" s="218" t="s">
        <v>188</v>
      </c>
    </row>
    <row r="147" spans="1:65" s="13" customFormat="1" ht="11.25">
      <c r="B147" s="207"/>
      <c r="C147" s="208"/>
      <c r="D147" s="209" t="s">
        <v>196</v>
      </c>
      <c r="E147" s="210" t="s">
        <v>1</v>
      </c>
      <c r="F147" s="211" t="s">
        <v>1249</v>
      </c>
      <c r="G147" s="208"/>
      <c r="H147" s="212">
        <v>5.25</v>
      </c>
      <c r="I147" s="213"/>
      <c r="J147" s="208"/>
      <c r="K147" s="208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196</v>
      </c>
      <c r="AU147" s="218" t="s">
        <v>85</v>
      </c>
      <c r="AV147" s="13" t="s">
        <v>85</v>
      </c>
      <c r="AW147" s="13" t="s">
        <v>32</v>
      </c>
      <c r="AX147" s="13" t="s">
        <v>76</v>
      </c>
      <c r="AY147" s="218" t="s">
        <v>188</v>
      </c>
    </row>
    <row r="148" spans="1:65" s="14" customFormat="1" ht="11.25">
      <c r="B148" s="219"/>
      <c r="C148" s="220"/>
      <c r="D148" s="209" t="s">
        <v>196</v>
      </c>
      <c r="E148" s="221" t="s">
        <v>1</v>
      </c>
      <c r="F148" s="222" t="s">
        <v>200</v>
      </c>
      <c r="G148" s="220"/>
      <c r="H148" s="223">
        <v>38.325000000000003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196</v>
      </c>
      <c r="AU148" s="229" t="s">
        <v>85</v>
      </c>
      <c r="AV148" s="14" t="s">
        <v>194</v>
      </c>
      <c r="AW148" s="14" t="s">
        <v>32</v>
      </c>
      <c r="AX148" s="14" t="s">
        <v>83</v>
      </c>
      <c r="AY148" s="229" t="s">
        <v>188</v>
      </c>
    </row>
    <row r="149" spans="1:65" s="2" customFormat="1" ht="24.2" customHeight="1">
      <c r="A149" s="34"/>
      <c r="B149" s="35"/>
      <c r="C149" s="193" t="s">
        <v>216</v>
      </c>
      <c r="D149" s="193" t="s">
        <v>190</v>
      </c>
      <c r="E149" s="194" t="s">
        <v>351</v>
      </c>
      <c r="F149" s="195" t="s">
        <v>352</v>
      </c>
      <c r="G149" s="196" t="s">
        <v>248</v>
      </c>
      <c r="H149" s="197">
        <v>1.68</v>
      </c>
      <c r="I149" s="198"/>
      <c r="J149" s="199">
        <f>ROUND(I149*H149,2)</f>
        <v>0</v>
      </c>
      <c r="K149" s="200"/>
      <c r="L149" s="39"/>
      <c r="M149" s="201" t="s">
        <v>1</v>
      </c>
      <c r="N149" s="202" t="s">
        <v>41</v>
      </c>
      <c r="O149" s="71"/>
      <c r="P149" s="203">
        <f>O149*H149</f>
        <v>0</v>
      </c>
      <c r="Q149" s="203">
        <v>0</v>
      </c>
      <c r="R149" s="203">
        <f>Q149*H149</f>
        <v>0</v>
      </c>
      <c r="S149" s="203">
        <v>0</v>
      </c>
      <c r="T149" s="20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5" t="s">
        <v>194</v>
      </c>
      <c r="AT149" s="205" t="s">
        <v>190</v>
      </c>
      <c r="AU149" s="205" t="s">
        <v>85</v>
      </c>
      <c r="AY149" s="17" t="s">
        <v>188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7" t="s">
        <v>83</v>
      </c>
      <c r="BK149" s="206">
        <f>ROUND(I149*H149,2)</f>
        <v>0</v>
      </c>
      <c r="BL149" s="17" t="s">
        <v>194</v>
      </c>
      <c r="BM149" s="205" t="s">
        <v>353</v>
      </c>
    </row>
    <row r="150" spans="1:65" s="13" customFormat="1" ht="11.25">
      <c r="B150" s="207"/>
      <c r="C150" s="208"/>
      <c r="D150" s="209" t="s">
        <v>196</v>
      </c>
      <c r="E150" s="210" t="s">
        <v>1</v>
      </c>
      <c r="F150" s="211" t="s">
        <v>1250</v>
      </c>
      <c r="G150" s="208"/>
      <c r="H150" s="212">
        <v>1.68</v>
      </c>
      <c r="I150" s="213"/>
      <c r="J150" s="208"/>
      <c r="K150" s="208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196</v>
      </c>
      <c r="AU150" s="218" t="s">
        <v>85</v>
      </c>
      <c r="AV150" s="13" t="s">
        <v>85</v>
      </c>
      <c r="AW150" s="13" t="s">
        <v>32</v>
      </c>
      <c r="AX150" s="13" t="s">
        <v>83</v>
      </c>
      <c r="AY150" s="218" t="s">
        <v>188</v>
      </c>
    </row>
    <row r="151" spans="1:65" s="2" customFormat="1" ht="24.2" customHeight="1">
      <c r="A151" s="34"/>
      <c r="B151" s="35"/>
      <c r="C151" s="193" t="s">
        <v>220</v>
      </c>
      <c r="D151" s="193" t="s">
        <v>190</v>
      </c>
      <c r="E151" s="194" t="s">
        <v>356</v>
      </c>
      <c r="F151" s="195" t="s">
        <v>357</v>
      </c>
      <c r="G151" s="196" t="s">
        <v>358</v>
      </c>
      <c r="H151" s="197">
        <v>3.36</v>
      </c>
      <c r="I151" s="198"/>
      <c r="J151" s="199">
        <f>ROUND(I151*H151,2)</f>
        <v>0</v>
      </c>
      <c r="K151" s="200"/>
      <c r="L151" s="39"/>
      <c r="M151" s="201" t="s">
        <v>1</v>
      </c>
      <c r="N151" s="202" t="s">
        <v>41</v>
      </c>
      <c r="O151" s="71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5" t="s">
        <v>194</v>
      </c>
      <c r="AT151" s="205" t="s">
        <v>190</v>
      </c>
      <c r="AU151" s="205" t="s">
        <v>85</v>
      </c>
      <c r="AY151" s="17" t="s">
        <v>188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7" t="s">
        <v>83</v>
      </c>
      <c r="BK151" s="206">
        <f>ROUND(I151*H151,2)</f>
        <v>0</v>
      </c>
      <c r="BL151" s="17" t="s">
        <v>194</v>
      </c>
      <c r="BM151" s="205" t="s">
        <v>359</v>
      </c>
    </row>
    <row r="152" spans="1:65" s="13" customFormat="1" ht="11.25">
      <c r="B152" s="207"/>
      <c r="C152" s="208"/>
      <c r="D152" s="209" t="s">
        <v>196</v>
      </c>
      <c r="E152" s="208"/>
      <c r="F152" s="211" t="s">
        <v>1251</v>
      </c>
      <c r="G152" s="208"/>
      <c r="H152" s="212">
        <v>3.36</v>
      </c>
      <c r="I152" s="213"/>
      <c r="J152" s="208"/>
      <c r="K152" s="208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196</v>
      </c>
      <c r="AU152" s="218" t="s">
        <v>85</v>
      </c>
      <c r="AV152" s="13" t="s">
        <v>85</v>
      </c>
      <c r="AW152" s="13" t="s">
        <v>4</v>
      </c>
      <c r="AX152" s="13" t="s">
        <v>83</v>
      </c>
      <c r="AY152" s="218" t="s">
        <v>188</v>
      </c>
    </row>
    <row r="153" spans="1:65" s="2" customFormat="1" ht="14.45" customHeight="1">
      <c r="A153" s="34"/>
      <c r="B153" s="35"/>
      <c r="C153" s="193" t="s">
        <v>225</v>
      </c>
      <c r="D153" s="193" t="s">
        <v>190</v>
      </c>
      <c r="E153" s="194" t="s">
        <v>362</v>
      </c>
      <c r="F153" s="195" t="s">
        <v>363</v>
      </c>
      <c r="G153" s="196" t="s">
        <v>248</v>
      </c>
      <c r="H153" s="197">
        <v>1.68</v>
      </c>
      <c r="I153" s="198"/>
      <c r="J153" s="199">
        <f>ROUND(I153*H153,2)</f>
        <v>0</v>
      </c>
      <c r="K153" s="200"/>
      <c r="L153" s="39"/>
      <c r="M153" s="201" t="s">
        <v>1</v>
      </c>
      <c r="N153" s="202" t="s">
        <v>41</v>
      </c>
      <c r="O153" s="71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5" t="s">
        <v>194</v>
      </c>
      <c r="AT153" s="205" t="s">
        <v>190</v>
      </c>
      <c r="AU153" s="205" t="s">
        <v>85</v>
      </c>
      <c r="AY153" s="17" t="s">
        <v>188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7" t="s">
        <v>83</v>
      </c>
      <c r="BK153" s="206">
        <f>ROUND(I153*H153,2)</f>
        <v>0</v>
      </c>
      <c r="BL153" s="17" t="s">
        <v>194</v>
      </c>
      <c r="BM153" s="205" t="s">
        <v>1252</v>
      </c>
    </row>
    <row r="154" spans="1:65" s="13" customFormat="1" ht="11.25">
      <c r="B154" s="207"/>
      <c r="C154" s="208"/>
      <c r="D154" s="209" t="s">
        <v>196</v>
      </c>
      <c r="E154" s="210" t="s">
        <v>1</v>
      </c>
      <c r="F154" s="211" t="s">
        <v>1253</v>
      </c>
      <c r="G154" s="208"/>
      <c r="H154" s="212">
        <v>1.68</v>
      </c>
      <c r="I154" s="213"/>
      <c r="J154" s="208"/>
      <c r="K154" s="208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196</v>
      </c>
      <c r="AU154" s="218" t="s">
        <v>85</v>
      </c>
      <c r="AV154" s="13" t="s">
        <v>85</v>
      </c>
      <c r="AW154" s="13" t="s">
        <v>32</v>
      </c>
      <c r="AX154" s="13" t="s">
        <v>83</v>
      </c>
      <c r="AY154" s="218" t="s">
        <v>188</v>
      </c>
    </row>
    <row r="155" spans="1:65" s="2" customFormat="1" ht="24.2" customHeight="1">
      <c r="A155" s="34"/>
      <c r="B155" s="35"/>
      <c r="C155" s="193" t="s">
        <v>230</v>
      </c>
      <c r="D155" s="193" t="s">
        <v>190</v>
      </c>
      <c r="E155" s="194" t="s">
        <v>366</v>
      </c>
      <c r="F155" s="195" t="s">
        <v>367</v>
      </c>
      <c r="G155" s="196" t="s">
        <v>248</v>
      </c>
      <c r="H155" s="197">
        <v>58.771000000000001</v>
      </c>
      <c r="I155" s="198"/>
      <c r="J155" s="199">
        <f>ROUND(I155*H155,2)</f>
        <v>0</v>
      </c>
      <c r="K155" s="200"/>
      <c r="L155" s="39"/>
      <c r="M155" s="201" t="s">
        <v>1</v>
      </c>
      <c r="N155" s="202" t="s">
        <v>41</v>
      </c>
      <c r="O155" s="71"/>
      <c r="P155" s="203">
        <f>O155*H155</f>
        <v>0</v>
      </c>
      <c r="Q155" s="203">
        <v>0</v>
      </c>
      <c r="R155" s="203">
        <f>Q155*H155</f>
        <v>0</v>
      </c>
      <c r="S155" s="203">
        <v>0</v>
      </c>
      <c r="T155" s="204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5" t="s">
        <v>194</v>
      </c>
      <c r="AT155" s="205" t="s">
        <v>190</v>
      </c>
      <c r="AU155" s="205" t="s">
        <v>85</v>
      </c>
      <c r="AY155" s="17" t="s">
        <v>188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7" t="s">
        <v>83</v>
      </c>
      <c r="BK155" s="206">
        <f>ROUND(I155*H155,2)</f>
        <v>0</v>
      </c>
      <c r="BL155" s="17" t="s">
        <v>194</v>
      </c>
      <c r="BM155" s="205" t="s">
        <v>368</v>
      </c>
    </row>
    <row r="156" spans="1:65" s="13" customFormat="1" ht="11.25">
      <c r="B156" s="207"/>
      <c r="C156" s="208"/>
      <c r="D156" s="209" t="s">
        <v>196</v>
      </c>
      <c r="E156" s="210" t="s">
        <v>1</v>
      </c>
      <c r="F156" s="211" t="s">
        <v>1248</v>
      </c>
      <c r="G156" s="208"/>
      <c r="H156" s="212">
        <v>33.075000000000003</v>
      </c>
      <c r="I156" s="213"/>
      <c r="J156" s="208"/>
      <c r="K156" s="208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196</v>
      </c>
      <c r="AU156" s="218" t="s">
        <v>85</v>
      </c>
      <c r="AV156" s="13" t="s">
        <v>85</v>
      </c>
      <c r="AW156" s="13" t="s">
        <v>32</v>
      </c>
      <c r="AX156" s="13" t="s">
        <v>76</v>
      </c>
      <c r="AY156" s="218" t="s">
        <v>188</v>
      </c>
    </row>
    <row r="157" spans="1:65" s="13" customFormat="1" ht="11.25">
      <c r="B157" s="207"/>
      <c r="C157" s="208"/>
      <c r="D157" s="209" t="s">
        <v>196</v>
      </c>
      <c r="E157" s="210" t="s">
        <v>1</v>
      </c>
      <c r="F157" s="211" t="s">
        <v>1254</v>
      </c>
      <c r="G157" s="208"/>
      <c r="H157" s="212">
        <v>3.57</v>
      </c>
      <c r="I157" s="213"/>
      <c r="J157" s="208"/>
      <c r="K157" s="208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196</v>
      </c>
      <c r="AU157" s="218" t="s">
        <v>85</v>
      </c>
      <c r="AV157" s="13" t="s">
        <v>85</v>
      </c>
      <c r="AW157" s="13" t="s">
        <v>32</v>
      </c>
      <c r="AX157" s="13" t="s">
        <v>76</v>
      </c>
      <c r="AY157" s="218" t="s">
        <v>188</v>
      </c>
    </row>
    <row r="158" spans="1:65" s="13" customFormat="1" ht="22.5">
      <c r="B158" s="207"/>
      <c r="C158" s="208"/>
      <c r="D158" s="209" t="s">
        <v>196</v>
      </c>
      <c r="E158" s="210" t="s">
        <v>1</v>
      </c>
      <c r="F158" s="211" t="s">
        <v>1255</v>
      </c>
      <c r="G158" s="208"/>
      <c r="H158" s="212">
        <v>22.126000000000001</v>
      </c>
      <c r="I158" s="213"/>
      <c r="J158" s="208"/>
      <c r="K158" s="208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196</v>
      </c>
      <c r="AU158" s="218" t="s">
        <v>85</v>
      </c>
      <c r="AV158" s="13" t="s">
        <v>85</v>
      </c>
      <c r="AW158" s="13" t="s">
        <v>32</v>
      </c>
      <c r="AX158" s="13" t="s">
        <v>76</v>
      </c>
      <c r="AY158" s="218" t="s">
        <v>188</v>
      </c>
    </row>
    <row r="159" spans="1:65" s="14" customFormat="1" ht="11.25">
      <c r="B159" s="219"/>
      <c r="C159" s="220"/>
      <c r="D159" s="209" t="s">
        <v>196</v>
      </c>
      <c r="E159" s="221" t="s">
        <v>1</v>
      </c>
      <c r="F159" s="222" t="s">
        <v>200</v>
      </c>
      <c r="G159" s="220"/>
      <c r="H159" s="223">
        <v>58.771000000000001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196</v>
      </c>
      <c r="AU159" s="229" t="s">
        <v>85</v>
      </c>
      <c r="AV159" s="14" t="s">
        <v>194</v>
      </c>
      <c r="AW159" s="14" t="s">
        <v>32</v>
      </c>
      <c r="AX159" s="14" t="s">
        <v>83</v>
      </c>
      <c r="AY159" s="229" t="s">
        <v>188</v>
      </c>
    </row>
    <row r="160" spans="1:65" s="2" customFormat="1" ht="14.45" customHeight="1">
      <c r="A160" s="34"/>
      <c r="B160" s="35"/>
      <c r="C160" s="240" t="s">
        <v>236</v>
      </c>
      <c r="D160" s="240" t="s">
        <v>406</v>
      </c>
      <c r="E160" s="241" t="s">
        <v>1256</v>
      </c>
      <c r="F160" s="242" t="s">
        <v>1257</v>
      </c>
      <c r="G160" s="243" t="s">
        <v>358</v>
      </c>
      <c r="H160" s="244">
        <v>44.252000000000002</v>
      </c>
      <c r="I160" s="245"/>
      <c r="J160" s="246">
        <f>ROUND(I160*H160,2)</f>
        <v>0</v>
      </c>
      <c r="K160" s="247"/>
      <c r="L160" s="248"/>
      <c r="M160" s="249" t="s">
        <v>1</v>
      </c>
      <c r="N160" s="250" t="s">
        <v>41</v>
      </c>
      <c r="O160" s="71"/>
      <c r="P160" s="203">
        <f>O160*H160</f>
        <v>0</v>
      </c>
      <c r="Q160" s="203">
        <v>1</v>
      </c>
      <c r="R160" s="203">
        <f>Q160*H160</f>
        <v>44.252000000000002</v>
      </c>
      <c r="S160" s="203">
        <v>0</v>
      </c>
      <c r="T160" s="204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5" t="s">
        <v>225</v>
      </c>
      <c r="AT160" s="205" t="s">
        <v>406</v>
      </c>
      <c r="AU160" s="205" t="s">
        <v>85</v>
      </c>
      <c r="AY160" s="17" t="s">
        <v>188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7" t="s">
        <v>83</v>
      </c>
      <c r="BK160" s="206">
        <f>ROUND(I160*H160,2)</f>
        <v>0</v>
      </c>
      <c r="BL160" s="17" t="s">
        <v>194</v>
      </c>
      <c r="BM160" s="205" t="s">
        <v>1258</v>
      </c>
    </row>
    <row r="161" spans="1:65" s="13" customFormat="1" ht="11.25">
      <c r="B161" s="207"/>
      <c r="C161" s="208"/>
      <c r="D161" s="209" t="s">
        <v>196</v>
      </c>
      <c r="E161" s="208"/>
      <c r="F161" s="211" t="s">
        <v>1259</v>
      </c>
      <c r="G161" s="208"/>
      <c r="H161" s="212">
        <v>44.252000000000002</v>
      </c>
      <c r="I161" s="213"/>
      <c r="J161" s="208"/>
      <c r="K161" s="208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196</v>
      </c>
      <c r="AU161" s="218" t="s">
        <v>85</v>
      </c>
      <c r="AV161" s="13" t="s">
        <v>85</v>
      </c>
      <c r="AW161" s="13" t="s">
        <v>4</v>
      </c>
      <c r="AX161" s="13" t="s">
        <v>83</v>
      </c>
      <c r="AY161" s="218" t="s">
        <v>188</v>
      </c>
    </row>
    <row r="162" spans="1:65" s="2" customFormat="1" ht="24.2" customHeight="1">
      <c r="A162" s="34"/>
      <c r="B162" s="35"/>
      <c r="C162" s="193" t="s">
        <v>240</v>
      </c>
      <c r="D162" s="193" t="s">
        <v>190</v>
      </c>
      <c r="E162" s="194" t="s">
        <v>1260</v>
      </c>
      <c r="F162" s="195" t="s">
        <v>1261</v>
      </c>
      <c r="G162" s="196" t="s">
        <v>248</v>
      </c>
      <c r="H162" s="197">
        <v>0.39300000000000002</v>
      </c>
      <c r="I162" s="198"/>
      <c r="J162" s="199">
        <f>ROUND(I162*H162,2)</f>
        <v>0</v>
      </c>
      <c r="K162" s="200"/>
      <c r="L162" s="39"/>
      <c r="M162" s="201" t="s">
        <v>1</v>
      </c>
      <c r="N162" s="202" t="s">
        <v>41</v>
      </c>
      <c r="O162" s="71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5" t="s">
        <v>194</v>
      </c>
      <c r="AT162" s="205" t="s">
        <v>190</v>
      </c>
      <c r="AU162" s="205" t="s">
        <v>85</v>
      </c>
      <c r="AY162" s="17" t="s">
        <v>188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7" t="s">
        <v>83</v>
      </c>
      <c r="BK162" s="206">
        <f>ROUND(I162*H162,2)</f>
        <v>0</v>
      </c>
      <c r="BL162" s="17" t="s">
        <v>194</v>
      </c>
      <c r="BM162" s="205" t="s">
        <v>1262</v>
      </c>
    </row>
    <row r="163" spans="1:65" s="13" customFormat="1" ht="11.25">
      <c r="B163" s="207"/>
      <c r="C163" s="208"/>
      <c r="D163" s="209" t="s">
        <v>196</v>
      </c>
      <c r="E163" s="210" t="s">
        <v>1</v>
      </c>
      <c r="F163" s="211" t="s">
        <v>1263</v>
      </c>
      <c r="G163" s="208"/>
      <c r="H163" s="212">
        <v>0.39300000000000002</v>
      </c>
      <c r="I163" s="213"/>
      <c r="J163" s="208"/>
      <c r="K163" s="208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196</v>
      </c>
      <c r="AU163" s="218" t="s">
        <v>85</v>
      </c>
      <c r="AV163" s="13" t="s">
        <v>85</v>
      </c>
      <c r="AW163" s="13" t="s">
        <v>32</v>
      </c>
      <c r="AX163" s="13" t="s">
        <v>83</v>
      </c>
      <c r="AY163" s="218" t="s">
        <v>188</v>
      </c>
    </row>
    <row r="164" spans="1:65" s="2" customFormat="1" ht="14.45" customHeight="1">
      <c r="A164" s="34"/>
      <c r="B164" s="35"/>
      <c r="C164" s="240" t="s">
        <v>245</v>
      </c>
      <c r="D164" s="240" t="s">
        <v>406</v>
      </c>
      <c r="E164" s="241" t="s">
        <v>1264</v>
      </c>
      <c r="F164" s="242" t="s">
        <v>1265</v>
      </c>
      <c r="G164" s="243" t="s">
        <v>358</v>
      </c>
      <c r="H164" s="244">
        <v>0.78600000000000003</v>
      </c>
      <c r="I164" s="245"/>
      <c r="J164" s="246">
        <f>ROUND(I164*H164,2)</f>
        <v>0</v>
      </c>
      <c r="K164" s="247"/>
      <c r="L164" s="248"/>
      <c r="M164" s="249" t="s">
        <v>1</v>
      </c>
      <c r="N164" s="250" t="s">
        <v>41</v>
      </c>
      <c r="O164" s="71"/>
      <c r="P164" s="203">
        <f>O164*H164</f>
        <v>0</v>
      </c>
      <c r="Q164" s="203">
        <v>1</v>
      </c>
      <c r="R164" s="203">
        <f>Q164*H164</f>
        <v>0.78600000000000003</v>
      </c>
      <c r="S164" s="203">
        <v>0</v>
      </c>
      <c r="T164" s="204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5" t="s">
        <v>225</v>
      </c>
      <c r="AT164" s="205" t="s">
        <v>406</v>
      </c>
      <c r="AU164" s="205" t="s">
        <v>85</v>
      </c>
      <c r="AY164" s="17" t="s">
        <v>188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7" t="s">
        <v>83</v>
      </c>
      <c r="BK164" s="206">
        <f>ROUND(I164*H164,2)</f>
        <v>0</v>
      </c>
      <c r="BL164" s="17" t="s">
        <v>194</v>
      </c>
      <c r="BM164" s="205" t="s">
        <v>1266</v>
      </c>
    </row>
    <row r="165" spans="1:65" s="13" customFormat="1" ht="11.25">
      <c r="B165" s="207"/>
      <c r="C165" s="208"/>
      <c r="D165" s="209" t="s">
        <v>196</v>
      </c>
      <c r="E165" s="208"/>
      <c r="F165" s="211" t="s">
        <v>1267</v>
      </c>
      <c r="G165" s="208"/>
      <c r="H165" s="212">
        <v>0.78600000000000003</v>
      </c>
      <c r="I165" s="213"/>
      <c r="J165" s="208"/>
      <c r="K165" s="208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196</v>
      </c>
      <c r="AU165" s="218" t="s">
        <v>85</v>
      </c>
      <c r="AV165" s="13" t="s">
        <v>85</v>
      </c>
      <c r="AW165" s="13" t="s">
        <v>4</v>
      </c>
      <c r="AX165" s="13" t="s">
        <v>83</v>
      </c>
      <c r="AY165" s="218" t="s">
        <v>188</v>
      </c>
    </row>
    <row r="166" spans="1:65" s="2" customFormat="1" ht="24.2" customHeight="1">
      <c r="A166" s="34"/>
      <c r="B166" s="35"/>
      <c r="C166" s="193" t="s">
        <v>251</v>
      </c>
      <c r="D166" s="193" t="s">
        <v>190</v>
      </c>
      <c r="E166" s="194" t="s">
        <v>1268</v>
      </c>
      <c r="F166" s="195" t="s">
        <v>1269</v>
      </c>
      <c r="G166" s="196" t="s">
        <v>248</v>
      </c>
      <c r="H166" s="197">
        <v>1.26</v>
      </c>
      <c r="I166" s="198"/>
      <c r="J166" s="199">
        <f>ROUND(I166*H166,2)</f>
        <v>0</v>
      </c>
      <c r="K166" s="200"/>
      <c r="L166" s="39"/>
      <c r="M166" s="201" t="s">
        <v>1</v>
      </c>
      <c r="N166" s="202" t="s">
        <v>41</v>
      </c>
      <c r="O166" s="71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5" t="s">
        <v>194</v>
      </c>
      <c r="AT166" s="205" t="s">
        <v>190</v>
      </c>
      <c r="AU166" s="205" t="s">
        <v>85</v>
      </c>
      <c r="AY166" s="17" t="s">
        <v>188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7" t="s">
        <v>83</v>
      </c>
      <c r="BK166" s="206">
        <f>ROUND(I166*H166,2)</f>
        <v>0</v>
      </c>
      <c r="BL166" s="17" t="s">
        <v>194</v>
      </c>
      <c r="BM166" s="205" t="s">
        <v>1270</v>
      </c>
    </row>
    <row r="167" spans="1:65" s="13" customFormat="1" ht="11.25">
      <c r="B167" s="207"/>
      <c r="C167" s="208"/>
      <c r="D167" s="209" t="s">
        <v>196</v>
      </c>
      <c r="E167" s="210" t="s">
        <v>1</v>
      </c>
      <c r="F167" s="211" t="s">
        <v>1271</v>
      </c>
      <c r="G167" s="208"/>
      <c r="H167" s="212">
        <v>1.26</v>
      </c>
      <c r="I167" s="213"/>
      <c r="J167" s="208"/>
      <c r="K167" s="208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196</v>
      </c>
      <c r="AU167" s="218" t="s">
        <v>85</v>
      </c>
      <c r="AV167" s="13" t="s">
        <v>85</v>
      </c>
      <c r="AW167" s="13" t="s">
        <v>32</v>
      </c>
      <c r="AX167" s="13" t="s">
        <v>83</v>
      </c>
      <c r="AY167" s="218" t="s">
        <v>188</v>
      </c>
    </row>
    <row r="168" spans="1:65" s="2" customFormat="1" ht="14.45" customHeight="1">
      <c r="A168" s="34"/>
      <c r="B168" s="35"/>
      <c r="C168" s="240" t="s">
        <v>256</v>
      </c>
      <c r="D168" s="240" t="s">
        <v>406</v>
      </c>
      <c r="E168" s="241" t="s">
        <v>1272</v>
      </c>
      <c r="F168" s="242" t="s">
        <v>1273</v>
      </c>
      <c r="G168" s="243" t="s">
        <v>358</v>
      </c>
      <c r="H168" s="244">
        <v>2.52</v>
      </c>
      <c r="I168" s="245"/>
      <c r="J168" s="246">
        <f>ROUND(I168*H168,2)</f>
        <v>0</v>
      </c>
      <c r="K168" s="247"/>
      <c r="L168" s="248"/>
      <c r="M168" s="249" t="s">
        <v>1</v>
      </c>
      <c r="N168" s="250" t="s">
        <v>41</v>
      </c>
      <c r="O168" s="71"/>
      <c r="P168" s="203">
        <f>O168*H168</f>
        <v>0</v>
      </c>
      <c r="Q168" s="203">
        <v>1</v>
      </c>
      <c r="R168" s="203">
        <f>Q168*H168</f>
        <v>2.52</v>
      </c>
      <c r="S168" s="203">
        <v>0</v>
      </c>
      <c r="T168" s="204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5" t="s">
        <v>225</v>
      </c>
      <c r="AT168" s="205" t="s">
        <v>406</v>
      </c>
      <c r="AU168" s="205" t="s">
        <v>85</v>
      </c>
      <c r="AY168" s="17" t="s">
        <v>188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7" t="s">
        <v>83</v>
      </c>
      <c r="BK168" s="206">
        <f>ROUND(I168*H168,2)</f>
        <v>0</v>
      </c>
      <c r="BL168" s="17" t="s">
        <v>194</v>
      </c>
      <c r="BM168" s="205" t="s">
        <v>1274</v>
      </c>
    </row>
    <row r="169" spans="1:65" s="13" customFormat="1" ht="11.25">
      <c r="B169" s="207"/>
      <c r="C169" s="208"/>
      <c r="D169" s="209" t="s">
        <v>196</v>
      </c>
      <c r="E169" s="208"/>
      <c r="F169" s="211" t="s">
        <v>1275</v>
      </c>
      <c r="G169" s="208"/>
      <c r="H169" s="212">
        <v>2.52</v>
      </c>
      <c r="I169" s="213"/>
      <c r="J169" s="208"/>
      <c r="K169" s="208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196</v>
      </c>
      <c r="AU169" s="218" t="s">
        <v>85</v>
      </c>
      <c r="AV169" s="13" t="s">
        <v>85</v>
      </c>
      <c r="AW169" s="13" t="s">
        <v>4</v>
      </c>
      <c r="AX169" s="13" t="s">
        <v>83</v>
      </c>
      <c r="AY169" s="218" t="s">
        <v>188</v>
      </c>
    </row>
    <row r="170" spans="1:65" s="2" customFormat="1" ht="24.2" customHeight="1">
      <c r="A170" s="34"/>
      <c r="B170" s="35"/>
      <c r="C170" s="193" t="s">
        <v>8</v>
      </c>
      <c r="D170" s="193" t="s">
        <v>190</v>
      </c>
      <c r="E170" s="194" t="s">
        <v>372</v>
      </c>
      <c r="F170" s="195" t="s">
        <v>373</v>
      </c>
      <c r="G170" s="196" t="s">
        <v>193</v>
      </c>
      <c r="H170" s="197">
        <v>56.597000000000001</v>
      </c>
      <c r="I170" s="198"/>
      <c r="J170" s="199">
        <f>ROUND(I170*H170,2)</f>
        <v>0</v>
      </c>
      <c r="K170" s="200"/>
      <c r="L170" s="39"/>
      <c r="M170" s="201" t="s">
        <v>1</v>
      </c>
      <c r="N170" s="202" t="s">
        <v>41</v>
      </c>
      <c r="O170" s="71"/>
      <c r="P170" s="203">
        <f>O170*H170</f>
        <v>0</v>
      </c>
      <c r="Q170" s="203">
        <v>0</v>
      </c>
      <c r="R170" s="203">
        <f>Q170*H170</f>
        <v>0</v>
      </c>
      <c r="S170" s="203">
        <v>0</v>
      </c>
      <c r="T170" s="204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5" t="s">
        <v>194</v>
      </c>
      <c r="AT170" s="205" t="s">
        <v>190</v>
      </c>
      <c r="AU170" s="205" t="s">
        <v>85</v>
      </c>
      <c r="AY170" s="17" t="s">
        <v>188</v>
      </c>
      <c r="BE170" s="206">
        <f>IF(N170="základní",J170,0)</f>
        <v>0</v>
      </c>
      <c r="BF170" s="206">
        <f>IF(N170="snížená",J170,0)</f>
        <v>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17" t="s">
        <v>83</v>
      </c>
      <c r="BK170" s="206">
        <f>ROUND(I170*H170,2)</f>
        <v>0</v>
      </c>
      <c r="BL170" s="17" t="s">
        <v>194</v>
      </c>
      <c r="BM170" s="205" t="s">
        <v>374</v>
      </c>
    </row>
    <row r="171" spans="1:65" s="13" customFormat="1" ht="11.25">
      <c r="B171" s="207"/>
      <c r="C171" s="208"/>
      <c r="D171" s="209" t="s">
        <v>196</v>
      </c>
      <c r="E171" s="210" t="s">
        <v>1</v>
      </c>
      <c r="F171" s="211" t="s">
        <v>1276</v>
      </c>
      <c r="G171" s="208"/>
      <c r="H171" s="212">
        <v>47.25</v>
      </c>
      <c r="I171" s="213"/>
      <c r="J171" s="208"/>
      <c r="K171" s="208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196</v>
      </c>
      <c r="AU171" s="218" t="s">
        <v>85</v>
      </c>
      <c r="AV171" s="13" t="s">
        <v>85</v>
      </c>
      <c r="AW171" s="13" t="s">
        <v>32</v>
      </c>
      <c r="AX171" s="13" t="s">
        <v>76</v>
      </c>
      <c r="AY171" s="218" t="s">
        <v>188</v>
      </c>
    </row>
    <row r="172" spans="1:65" s="13" customFormat="1" ht="11.25">
      <c r="B172" s="207"/>
      <c r="C172" s="208"/>
      <c r="D172" s="209" t="s">
        <v>196</v>
      </c>
      <c r="E172" s="210" t="s">
        <v>1</v>
      </c>
      <c r="F172" s="211" t="s">
        <v>1277</v>
      </c>
      <c r="G172" s="208"/>
      <c r="H172" s="212">
        <v>9.3469999999999995</v>
      </c>
      <c r="I172" s="213"/>
      <c r="J172" s="208"/>
      <c r="K172" s="208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196</v>
      </c>
      <c r="AU172" s="218" t="s">
        <v>85</v>
      </c>
      <c r="AV172" s="13" t="s">
        <v>85</v>
      </c>
      <c r="AW172" s="13" t="s">
        <v>32</v>
      </c>
      <c r="AX172" s="13" t="s">
        <v>76</v>
      </c>
      <c r="AY172" s="218" t="s">
        <v>188</v>
      </c>
    </row>
    <row r="173" spans="1:65" s="14" customFormat="1" ht="11.25">
      <c r="B173" s="219"/>
      <c r="C173" s="220"/>
      <c r="D173" s="209" t="s">
        <v>196</v>
      </c>
      <c r="E173" s="221" t="s">
        <v>1</v>
      </c>
      <c r="F173" s="222" t="s">
        <v>200</v>
      </c>
      <c r="G173" s="220"/>
      <c r="H173" s="223">
        <v>56.597000000000001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196</v>
      </c>
      <c r="AU173" s="229" t="s">
        <v>85</v>
      </c>
      <c r="AV173" s="14" t="s">
        <v>194</v>
      </c>
      <c r="AW173" s="14" t="s">
        <v>32</v>
      </c>
      <c r="AX173" s="14" t="s">
        <v>83</v>
      </c>
      <c r="AY173" s="229" t="s">
        <v>188</v>
      </c>
    </row>
    <row r="174" spans="1:65" s="12" customFormat="1" ht="22.9" customHeight="1">
      <c r="B174" s="177"/>
      <c r="C174" s="178"/>
      <c r="D174" s="179" t="s">
        <v>75</v>
      </c>
      <c r="E174" s="191" t="s">
        <v>194</v>
      </c>
      <c r="F174" s="191" t="s">
        <v>399</v>
      </c>
      <c r="G174" s="178"/>
      <c r="H174" s="178"/>
      <c r="I174" s="181"/>
      <c r="J174" s="192">
        <f>BK174</f>
        <v>0</v>
      </c>
      <c r="K174" s="178"/>
      <c r="L174" s="183"/>
      <c r="M174" s="184"/>
      <c r="N174" s="185"/>
      <c r="O174" s="185"/>
      <c r="P174" s="186">
        <f>SUM(P175:P178)</f>
        <v>0</v>
      </c>
      <c r="Q174" s="185"/>
      <c r="R174" s="186">
        <f>SUM(R175:R178)</f>
        <v>0</v>
      </c>
      <c r="S174" s="185"/>
      <c r="T174" s="187">
        <f>SUM(T175:T178)</f>
        <v>0</v>
      </c>
      <c r="AR174" s="188" t="s">
        <v>83</v>
      </c>
      <c r="AT174" s="189" t="s">
        <v>75</v>
      </c>
      <c r="AU174" s="189" t="s">
        <v>83</v>
      </c>
      <c r="AY174" s="188" t="s">
        <v>188</v>
      </c>
      <c r="BK174" s="190">
        <f>SUM(BK175:BK178)</f>
        <v>0</v>
      </c>
    </row>
    <row r="175" spans="1:65" s="2" customFormat="1" ht="24.2" customHeight="1">
      <c r="A175" s="34"/>
      <c r="B175" s="35"/>
      <c r="C175" s="193" t="s">
        <v>263</v>
      </c>
      <c r="D175" s="193" t="s">
        <v>190</v>
      </c>
      <c r="E175" s="194" t="s">
        <v>1278</v>
      </c>
      <c r="F175" s="195" t="s">
        <v>1279</v>
      </c>
      <c r="G175" s="196" t="s">
        <v>248</v>
      </c>
      <c r="H175" s="197">
        <v>2.8039999999999998</v>
      </c>
      <c r="I175" s="198"/>
      <c r="J175" s="199">
        <f>ROUND(I175*H175,2)</f>
        <v>0</v>
      </c>
      <c r="K175" s="200"/>
      <c r="L175" s="39"/>
      <c r="M175" s="201" t="s">
        <v>1</v>
      </c>
      <c r="N175" s="202" t="s">
        <v>41</v>
      </c>
      <c r="O175" s="71"/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5" t="s">
        <v>194</v>
      </c>
      <c r="AT175" s="205" t="s">
        <v>190</v>
      </c>
      <c r="AU175" s="205" t="s">
        <v>85</v>
      </c>
      <c r="AY175" s="17" t="s">
        <v>188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7" t="s">
        <v>83</v>
      </c>
      <c r="BK175" s="206">
        <f>ROUND(I175*H175,2)</f>
        <v>0</v>
      </c>
      <c r="BL175" s="17" t="s">
        <v>194</v>
      </c>
      <c r="BM175" s="205" t="s">
        <v>1280</v>
      </c>
    </row>
    <row r="176" spans="1:65" s="13" customFormat="1" ht="11.25">
      <c r="B176" s="207"/>
      <c r="C176" s="208"/>
      <c r="D176" s="209" t="s">
        <v>196</v>
      </c>
      <c r="E176" s="210" t="s">
        <v>1</v>
      </c>
      <c r="F176" s="211" t="s">
        <v>1281</v>
      </c>
      <c r="G176" s="208"/>
      <c r="H176" s="212">
        <v>2.8039999999999998</v>
      </c>
      <c r="I176" s="213"/>
      <c r="J176" s="208"/>
      <c r="K176" s="208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196</v>
      </c>
      <c r="AU176" s="218" t="s">
        <v>85</v>
      </c>
      <c r="AV176" s="13" t="s">
        <v>85</v>
      </c>
      <c r="AW176" s="13" t="s">
        <v>32</v>
      </c>
      <c r="AX176" s="13" t="s">
        <v>83</v>
      </c>
      <c r="AY176" s="218" t="s">
        <v>188</v>
      </c>
    </row>
    <row r="177" spans="1:65" s="2" customFormat="1" ht="24.2" customHeight="1">
      <c r="A177" s="34"/>
      <c r="B177" s="35"/>
      <c r="C177" s="193" t="s">
        <v>268</v>
      </c>
      <c r="D177" s="193" t="s">
        <v>190</v>
      </c>
      <c r="E177" s="194" t="s">
        <v>1282</v>
      </c>
      <c r="F177" s="195" t="s">
        <v>1283</v>
      </c>
      <c r="G177" s="196" t="s">
        <v>248</v>
      </c>
      <c r="H177" s="197">
        <v>0.42</v>
      </c>
      <c r="I177" s="198"/>
      <c r="J177" s="199">
        <f>ROUND(I177*H177,2)</f>
        <v>0</v>
      </c>
      <c r="K177" s="200"/>
      <c r="L177" s="39"/>
      <c r="M177" s="201" t="s">
        <v>1</v>
      </c>
      <c r="N177" s="202" t="s">
        <v>41</v>
      </c>
      <c r="O177" s="71"/>
      <c r="P177" s="203">
        <f>O177*H177</f>
        <v>0</v>
      </c>
      <c r="Q177" s="203">
        <v>0</v>
      </c>
      <c r="R177" s="203">
        <f>Q177*H177</f>
        <v>0</v>
      </c>
      <c r="S177" s="203">
        <v>0</v>
      </c>
      <c r="T177" s="204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5" t="s">
        <v>194</v>
      </c>
      <c r="AT177" s="205" t="s">
        <v>190</v>
      </c>
      <c r="AU177" s="205" t="s">
        <v>85</v>
      </c>
      <c r="AY177" s="17" t="s">
        <v>188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7" t="s">
        <v>83</v>
      </c>
      <c r="BK177" s="206">
        <f>ROUND(I177*H177,2)</f>
        <v>0</v>
      </c>
      <c r="BL177" s="17" t="s">
        <v>194</v>
      </c>
      <c r="BM177" s="205" t="s">
        <v>1284</v>
      </c>
    </row>
    <row r="178" spans="1:65" s="13" customFormat="1" ht="11.25">
      <c r="B178" s="207"/>
      <c r="C178" s="208"/>
      <c r="D178" s="209" t="s">
        <v>196</v>
      </c>
      <c r="E178" s="210" t="s">
        <v>1</v>
      </c>
      <c r="F178" s="211" t="s">
        <v>1285</v>
      </c>
      <c r="G178" s="208"/>
      <c r="H178" s="212">
        <v>0.42</v>
      </c>
      <c r="I178" s="213"/>
      <c r="J178" s="208"/>
      <c r="K178" s="208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196</v>
      </c>
      <c r="AU178" s="218" t="s">
        <v>85</v>
      </c>
      <c r="AV178" s="13" t="s">
        <v>85</v>
      </c>
      <c r="AW178" s="13" t="s">
        <v>32</v>
      </c>
      <c r="AX178" s="13" t="s">
        <v>83</v>
      </c>
      <c r="AY178" s="218" t="s">
        <v>188</v>
      </c>
    </row>
    <row r="179" spans="1:65" s="12" customFormat="1" ht="22.9" customHeight="1">
      <c r="B179" s="177"/>
      <c r="C179" s="178"/>
      <c r="D179" s="179" t="s">
        <v>75</v>
      </c>
      <c r="E179" s="191" t="s">
        <v>216</v>
      </c>
      <c r="F179" s="191" t="s">
        <v>414</v>
      </c>
      <c r="G179" s="178"/>
      <c r="H179" s="178"/>
      <c r="I179" s="181"/>
      <c r="J179" s="192">
        <f>BK179</f>
        <v>0</v>
      </c>
      <c r="K179" s="178"/>
      <c r="L179" s="183"/>
      <c r="M179" s="184"/>
      <c r="N179" s="185"/>
      <c r="O179" s="185"/>
      <c r="P179" s="186">
        <f>SUM(P180:P234)</f>
        <v>0</v>
      </c>
      <c r="Q179" s="185"/>
      <c r="R179" s="186">
        <f>SUM(R180:R234)</f>
        <v>19.269207460000001</v>
      </c>
      <c r="S179" s="185"/>
      <c r="T179" s="187">
        <f>SUM(T180:T234)</f>
        <v>0</v>
      </c>
      <c r="AR179" s="188" t="s">
        <v>83</v>
      </c>
      <c r="AT179" s="189" t="s">
        <v>75</v>
      </c>
      <c r="AU179" s="189" t="s">
        <v>83</v>
      </c>
      <c r="AY179" s="188" t="s">
        <v>188</v>
      </c>
      <c r="BK179" s="190">
        <f>SUM(BK180:BK234)</f>
        <v>0</v>
      </c>
    </row>
    <row r="180" spans="1:65" s="2" customFormat="1" ht="24.2" customHeight="1">
      <c r="A180" s="34"/>
      <c r="B180" s="35"/>
      <c r="C180" s="193" t="s">
        <v>272</v>
      </c>
      <c r="D180" s="193" t="s">
        <v>190</v>
      </c>
      <c r="E180" s="194" t="s">
        <v>424</v>
      </c>
      <c r="F180" s="195" t="s">
        <v>425</v>
      </c>
      <c r="G180" s="196" t="s">
        <v>193</v>
      </c>
      <c r="H180" s="197">
        <v>15.2</v>
      </c>
      <c r="I180" s="198"/>
      <c r="J180" s="199">
        <f>ROUND(I180*H180,2)</f>
        <v>0</v>
      </c>
      <c r="K180" s="200"/>
      <c r="L180" s="39"/>
      <c r="M180" s="201" t="s">
        <v>1</v>
      </c>
      <c r="N180" s="202" t="s">
        <v>41</v>
      </c>
      <c r="O180" s="71"/>
      <c r="P180" s="203">
        <f>O180*H180</f>
        <v>0</v>
      </c>
      <c r="Q180" s="203">
        <v>2.7300000000000001E-2</v>
      </c>
      <c r="R180" s="203">
        <f>Q180*H180</f>
        <v>0.41496</v>
      </c>
      <c r="S180" s="203">
        <v>0</v>
      </c>
      <c r="T180" s="204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5" t="s">
        <v>194</v>
      </c>
      <c r="AT180" s="205" t="s">
        <v>190</v>
      </c>
      <c r="AU180" s="205" t="s">
        <v>85</v>
      </c>
      <c r="AY180" s="17" t="s">
        <v>188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7" t="s">
        <v>83</v>
      </c>
      <c r="BK180" s="206">
        <f>ROUND(I180*H180,2)</f>
        <v>0</v>
      </c>
      <c r="BL180" s="17" t="s">
        <v>194</v>
      </c>
      <c r="BM180" s="205" t="s">
        <v>426</v>
      </c>
    </row>
    <row r="181" spans="1:65" s="13" customFormat="1" ht="11.25">
      <c r="B181" s="207"/>
      <c r="C181" s="208"/>
      <c r="D181" s="209" t="s">
        <v>196</v>
      </c>
      <c r="E181" s="210" t="s">
        <v>1</v>
      </c>
      <c r="F181" s="211" t="s">
        <v>137</v>
      </c>
      <c r="G181" s="208"/>
      <c r="H181" s="212">
        <v>15.2</v>
      </c>
      <c r="I181" s="213"/>
      <c r="J181" s="208"/>
      <c r="K181" s="208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196</v>
      </c>
      <c r="AU181" s="218" t="s">
        <v>85</v>
      </c>
      <c r="AV181" s="13" t="s">
        <v>85</v>
      </c>
      <c r="AW181" s="13" t="s">
        <v>32</v>
      </c>
      <c r="AX181" s="13" t="s">
        <v>83</v>
      </c>
      <c r="AY181" s="218" t="s">
        <v>188</v>
      </c>
    </row>
    <row r="182" spans="1:65" s="2" customFormat="1" ht="37.9" customHeight="1">
      <c r="A182" s="34"/>
      <c r="B182" s="35"/>
      <c r="C182" s="193" t="s">
        <v>276</v>
      </c>
      <c r="D182" s="193" t="s">
        <v>190</v>
      </c>
      <c r="E182" s="194" t="s">
        <v>428</v>
      </c>
      <c r="F182" s="195" t="s">
        <v>429</v>
      </c>
      <c r="G182" s="196" t="s">
        <v>193</v>
      </c>
      <c r="H182" s="197">
        <v>15.2</v>
      </c>
      <c r="I182" s="198"/>
      <c r="J182" s="199">
        <f>ROUND(I182*H182,2)</f>
        <v>0</v>
      </c>
      <c r="K182" s="200"/>
      <c r="L182" s="39"/>
      <c r="M182" s="201" t="s">
        <v>1</v>
      </c>
      <c r="N182" s="202" t="s">
        <v>41</v>
      </c>
      <c r="O182" s="71"/>
      <c r="P182" s="203">
        <f>O182*H182</f>
        <v>0</v>
      </c>
      <c r="Q182" s="203">
        <v>8.2900000000000005E-3</v>
      </c>
      <c r="R182" s="203">
        <f>Q182*H182</f>
        <v>0.12600800000000001</v>
      </c>
      <c r="S182" s="203">
        <v>0</v>
      </c>
      <c r="T182" s="204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5" t="s">
        <v>194</v>
      </c>
      <c r="AT182" s="205" t="s">
        <v>190</v>
      </c>
      <c r="AU182" s="205" t="s">
        <v>85</v>
      </c>
      <c r="AY182" s="17" t="s">
        <v>188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7" t="s">
        <v>83</v>
      </c>
      <c r="BK182" s="206">
        <f>ROUND(I182*H182,2)</f>
        <v>0</v>
      </c>
      <c r="BL182" s="17" t="s">
        <v>194</v>
      </c>
      <c r="BM182" s="205" t="s">
        <v>430</v>
      </c>
    </row>
    <row r="183" spans="1:65" s="13" customFormat="1" ht="11.25">
      <c r="B183" s="207"/>
      <c r="C183" s="208"/>
      <c r="D183" s="209" t="s">
        <v>196</v>
      </c>
      <c r="E183" s="210" t="s">
        <v>1</v>
      </c>
      <c r="F183" s="211" t="s">
        <v>137</v>
      </c>
      <c r="G183" s="208"/>
      <c r="H183" s="212">
        <v>15.2</v>
      </c>
      <c r="I183" s="213"/>
      <c r="J183" s="208"/>
      <c r="K183" s="208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196</v>
      </c>
      <c r="AU183" s="218" t="s">
        <v>85</v>
      </c>
      <c r="AV183" s="13" t="s">
        <v>85</v>
      </c>
      <c r="AW183" s="13" t="s">
        <v>32</v>
      </c>
      <c r="AX183" s="13" t="s">
        <v>83</v>
      </c>
      <c r="AY183" s="218" t="s">
        <v>188</v>
      </c>
    </row>
    <row r="184" spans="1:65" s="2" customFormat="1" ht="14.45" customHeight="1">
      <c r="A184" s="34"/>
      <c r="B184" s="35"/>
      <c r="C184" s="240" t="s">
        <v>280</v>
      </c>
      <c r="D184" s="240" t="s">
        <v>406</v>
      </c>
      <c r="E184" s="241" t="s">
        <v>432</v>
      </c>
      <c r="F184" s="242" t="s">
        <v>433</v>
      </c>
      <c r="G184" s="243" t="s">
        <v>193</v>
      </c>
      <c r="H184" s="244">
        <v>15.504</v>
      </c>
      <c r="I184" s="245"/>
      <c r="J184" s="246">
        <f>ROUND(I184*H184,2)</f>
        <v>0</v>
      </c>
      <c r="K184" s="247"/>
      <c r="L184" s="248"/>
      <c r="M184" s="249" t="s">
        <v>1</v>
      </c>
      <c r="N184" s="250" t="s">
        <v>41</v>
      </c>
      <c r="O184" s="71"/>
      <c r="P184" s="203">
        <f>O184*H184</f>
        <v>0</v>
      </c>
      <c r="Q184" s="203">
        <v>4.4999999999999999E-4</v>
      </c>
      <c r="R184" s="203">
        <f>Q184*H184</f>
        <v>6.9768E-3</v>
      </c>
      <c r="S184" s="203">
        <v>0</v>
      </c>
      <c r="T184" s="204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5" t="s">
        <v>225</v>
      </c>
      <c r="AT184" s="205" t="s">
        <v>406</v>
      </c>
      <c r="AU184" s="205" t="s">
        <v>85</v>
      </c>
      <c r="AY184" s="17" t="s">
        <v>188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7" t="s">
        <v>83</v>
      </c>
      <c r="BK184" s="206">
        <f>ROUND(I184*H184,2)</f>
        <v>0</v>
      </c>
      <c r="BL184" s="17" t="s">
        <v>194</v>
      </c>
      <c r="BM184" s="205" t="s">
        <v>434</v>
      </c>
    </row>
    <row r="185" spans="1:65" s="13" customFormat="1" ht="11.25">
      <c r="B185" s="207"/>
      <c r="C185" s="208"/>
      <c r="D185" s="209" t="s">
        <v>196</v>
      </c>
      <c r="E185" s="208"/>
      <c r="F185" s="211" t="s">
        <v>1286</v>
      </c>
      <c r="G185" s="208"/>
      <c r="H185" s="212">
        <v>15.504</v>
      </c>
      <c r="I185" s="213"/>
      <c r="J185" s="208"/>
      <c r="K185" s="208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196</v>
      </c>
      <c r="AU185" s="218" t="s">
        <v>85</v>
      </c>
      <c r="AV185" s="13" t="s">
        <v>85</v>
      </c>
      <c r="AW185" s="13" t="s">
        <v>4</v>
      </c>
      <c r="AX185" s="13" t="s">
        <v>83</v>
      </c>
      <c r="AY185" s="218" t="s">
        <v>188</v>
      </c>
    </row>
    <row r="186" spans="1:65" s="2" customFormat="1" ht="24.2" customHeight="1">
      <c r="A186" s="34"/>
      <c r="B186" s="35"/>
      <c r="C186" s="193" t="s">
        <v>7</v>
      </c>
      <c r="D186" s="193" t="s">
        <v>190</v>
      </c>
      <c r="E186" s="194" t="s">
        <v>437</v>
      </c>
      <c r="F186" s="195" t="s">
        <v>438</v>
      </c>
      <c r="G186" s="196" t="s">
        <v>193</v>
      </c>
      <c r="H186" s="197">
        <v>15.2</v>
      </c>
      <c r="I186" s="198"/>
      <c r="J186" s="199">
        <f>ROUND(I186*H186,2)</f>
        <v>0</v>
      </c>
      <c r="K186" s="200"/>
      <c r="L186" s="39"/>
      <c r="M186" s="201" t="s">
        <v>1</v>
      </c>
      <c r="N186" s="202" t="s">
        <v>41</v>
      </c>
      <c r="O186" s="71"/>
      <c r="P186" s="203">
        <f>O186*H186</f>
        <v>0</v>
      </c>
      <c r="Q186" s="203">
        <v>4.8599999999999997E-3</v>
      </c>
      <c r="R186" s="203">
        <f>Q186*H186</f>
        <v>7.3871999999999993E-2</v>
      </c>
      <c r="S186" s="203">
        <v>0</v>
      </c>
      <c r="T186" s="20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5" t="s">
        <v>194</v>
      </c>
      <c r="AT186" s="205" t="s">
        <v>190</v>
      </c>
      <c r="AU186" s="205" t="s">
        <v>85</v>
      </c>
      <c r="AY186" s="17" t="s">
        <v>188</v>
      </c>
      <c r="BE186" s="206">
        <f>IF(N186="základní",J186,0)</f>
        <v>0</v>
      </c>
      <c r="BF186" s="206">
        <f>IF(N186="snížená",J186,0)</f>
        <v>0</v>
      </c>
      <c r="BG186" s="206">
        <f>IF(N186="zákl. přenesená",J186,0)</f>
        <v>0</v>
      </c>
      <c r="BH186" s="206">
        <f>IF(N186="sníž. přenesená",J186,0)</f>
        <v>0</v>
      </c>
      <c r="BI186" s="206">
        <f>IF(N186="nulová",J186,0)</f>
        <v>0</v>
      </c>
      <c r="BJ186" s="17" t="s">
        <v>83</v>
      </c>
      <c r="BK186" s="206">
        <f>ROUND(I186*H186,2)</f>
        <v>0</v>
      </c>
      <c r="BL186" s="17" t="s">
        <v>194</v>
      </c>
      <c r="BM186" s="205" t="s">
        <v>439</v>
      </c>
    </row>
    <row r="187" spans="1:65" s="13" customFormat="1" ht="11.25">
      <c r="B187" s="207"/>
      <c r="C187" s="208"/>
      <c r="D187" s="209" t="s">
        <v>196</v>
      </c>
      <c r="E187" s="210" t="s">
        <v>1</v>
      </c>
      <c r="F187" s="211" t="s">
        <v>137</v>
      </c>
      <c r="G187" s="208"/>
      <c r="H187" s="212">
        <v>15.2</v>
      </c>
      <c r="I187" s="213"/>
      <c r="J187" s="208"/>
      <c r="K187" s="208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196</v>
      </c>
      <c r="AU187" s="218" t="s">
        <v>85</v>
      </c>
      <c r="AV187" s="13" t="s">
        <v>85</v>
      </c>
      <c r="AW187" s="13" t="s">
        <v>32</v>
      </c>
      <c r="AX187" s="13" t="s">
        <v>83</v>
      </c>
      <c r="AY187" s="218" t="s">
        <v>188</v>
      </c>
    </row>
    <row r="188" spans="1:65" s="2" customFormat="1" ht="24.2" customHeight="1">
      <c r="A188" s="34"/>
      <c r="B188" s="35"/>
      <c r="C188" s="193" t="s">
        <v>287</v>
      </c>
      <c r="D188" s="193" t="s">
        <v>190</v>
      </c>
      <c r="E188" s="194" t="s">
        <v>441</v>
      </c>
      <c r="F188" s="195" t="s">
        <v>442</v>
      </c>
      <c r="G188" s="196" t="s">
        <v>193</v>
      </c>
      <c r="H188" s="197">
        <v>15.96</v>
      </c>
      <c r="I188" s="198"/>
      <c r="J188" s="199">
        <f>ROUND(I188*H188,2)</f>
        <v>0</v>
      </c>
      <c r="K188" s="200"/>
      <c r="L188" s="39"/>
      <c r="M188" s="201" t="s">
        <v>1</v>
      </c>
      <c r="N188" s="202" t="s">
        <v>41</v>
      </c>
      <c r="O188" s="71"/>
      <c r="P188" s="203">
        <f>O188*H188</f>
        <v>0</v>
      </c>
      <c r="Q188" s="203">
        <v>3.48E-3</v>
      </c>
      <c r="R188" s="203">
        <f>Q188*H188</f>
        <v>5.5540800000000001E-2</v>
      </c>
      <c r="S188" s="203">
        <v>0</v>
      </c>
      <c r="T188" s="204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5" t="s">
        <v>194</v>
      </c>
      <c r="AT188" s="205" t="s">
        <v>190</v>
      </c>
      <c r="AU188" s="205" t="s">
        <v>85</v>
      </c>
      <c r="AY188" s="17" t="s">
        <v>188</v>
      </c>
      <c r="BE188" s="206">
        <f>IF(N188="základní",J188,0)</f>
        <v>0</v>
      </c>
      <c r="BF188" s="206">
        <f>IF(N188="snížená",J188,0)</f>
        <v>0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17" t="s">
        <v>83</v>
      </c>
      <c r="BK188" s="206">
        <f>ROUND(I188*H188,2)</f>
        <v>0</v>
      </c>
      <c r="BL188" s="17" t="s">
        <v>194</v>
      </c>
      <c r="BM188" s="205" t="s">
        <v>443</v>
      </c>
    </row>
    <row r="189" spans="1:65" s="13" customFormat="1" ht="11.25">
      <c r="B189" s="207"/>
      <c r="C189" s="208"/>
      <c r="D189" s="209" t="s">
        <v>196</v>
      </c>
      <c r="E189" s="210" t="s">
        <v>1</v>
      </c>
      <c r="F189" s="211" t="s">
        <v>137</v>
      </c>
      <c r="G189" s="208"/>
      <c r="H189" s="212">
        <v>15.2</v>
      </c>
      <c r="I189" s="213"/>
      <c r="J189" s="208"/>
      <c r="K189" s="208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196</v>
      </c>
      <c r="AU189" s="218" t="s">
        <v>85</v>
      </c>
      <c r="AV189" s="13" t="s">
        <v>85</v>
      </c>
      <c r="AW189" s="13" t="s">
        <v>32</v>
      </c>
      <c r="AX189" s="13" t="s">
        <v>83</v>
      </c>
      <c r="AY189" s="218" t="s">
        <v>188</v>
      </c>
    </row>
    <row r="190" spans="1:65" s="13" customFormat="1" ht="11.25">
      <c r="B190" s="207"/>
      <c r="C190" s="208"/>
      <c r="D190" s="209" t="s">
        <v>196</v>
      </c>
      <c r="E190" s="208"/>
      <c r="F190" s="211" t="s">
        <v>1287</v>
      </c>
      <c r="G190" s="208"/>
      <c r="H190" s="212">
        <v>15.96</v>
      </c>
      <c r="I190" s="213"/>
      <c r="J190" s="208"/>
      <c r="K190" s="208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196</v>
      </c>
      <c r="AU190" s="218" t="s">
        <v>85</v>
      </c>
      <c r="AV190" s="13" t="s">
        <v>85</v>
      </c>
      <c r="AW190" s="13" t="s">
        <v>4</v>
      </c>
      <c r="AX190" s="13" t="s">
        <v>83</v>
      </c>
      <c r="AY190" s="218" t="s">
        <v>188</v>
      </c>
    </row>
    <row r="191" spans="1:65" s="2" customFormat="1" ht="24.2" customHeight="1">
      <c r="A191" s="34"/>
      <c r="B191" s="35"/>
      <c r="C191" s="193" t="s">
        <v>291</v>
      </c>
      <c r="D191" s="193" t="s">
        <v>190</v>
      </c>
      <c r="E191" s="194" t="s">
        <v>446</v>
      </c>
      <c r="F191" s="195" t="s">
        <v>447</v>
      </c>
      <c r="G191" s="196" t="s">
        <v>193</v>
      </c>
      <c r="H191" s="197">
        <v>355.82</v>
      </c>
      <c r="I191" s="198"/>
      <c r="J191" s="199">
        <f>ROUND(I191*H191,2)</f>
        <v>0</v>
      </c>
      <c r="K191" s="200"/>
      <c r="L191" s="39"/>
      <c r="M191" s="201" t="s">
        <v>1</v>
      </c>
      <c r="N191" s="202" t="s">
        <v>41</v>
      </c>
      <c r="O191" s="71"/>
      <c r="P191" s="203">
        <f>O191*H191</f>
        <v>0</v>
      </c>
      <c r="Q191" s="203">
        <v>2.7300000000000001E-2</v>
      </c>
      <c r="R191" s="203">
        <f>Q191*H191</f>
        <v>9.7138860000000005</v>
      </c>
      <c r="S191" s="203">
        <v>0</v>
      </c>
      <c r="T191" s="204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5" t="s">
        <v>194</v>
      </c>
      <c r="AT191" s="205" t="s">
        <v>190</v>
      </c>
      <c r="AU191" s="205" t="s">
        <v>85</v>
      </c>
      <c r="AY191" s="17" t="s">
        <v>188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7" t="s">
        <v>83</v>
      </c>
      <c r="BK191" s="206">
        <f>ROUND(I191*H191,2)</f>
        <v>0</v>
      </c>
      <c r="BL191" s="17" t="s">
        <v>194</v>
      </c>
      <c r="BM191" s="205" t="s">
        <v>448</v>
      </c>
    </row>
    <row r="192" spans="1:65" s="13" customFormat="1" ht="11.25">
      <c r="B192" s="207"/>
      <c r="C192" s="208"/>
      <c r="D192" s="209" t="s">
        <v>196</v>
      </c>
      <c r="E192" s="210" t="s">
        <v>1</v>
      </c>
      <c r="F192" s="211" t="s">
        <v>1288</v>
      </c>
      <c r="G192" s="208"/>
      <c r="H192" s="212">
        <v>355.82</v>
      </c>
      <c r="I192" s="213"/>
      <c r="J192" s="208"/>
      <c r="K192" s="208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196</v>
      </c>
      <c r="AU192" s="218" t="s">
        <v>85</v>
      </c>
      <c r="AV192" s="13" t="s">
        <v>85</v>
      </c>
      <c r="AW192" s="13" t="s">
        <v>32</v>
      </c>
      <c r="AX192" s="13" t="s">
        <v>83</v>
      </c>
      <c r="AY192" s="218" t="s">
        <v>188</v>
      </c>
    </row>
    <row r="193" spans="1:65" s="2" customFormat="1" ht="24.2" customHeight="1">
      <c r="A193" s="34"/>
      <c r="B193" s="35"/>
      <c r="C193" s="193" t="s">
        <v>295</v>
      </c>
      <c r="D193" s="193" t="s">
        <v>190</v>
      </c>
      <c r="E193" s="194" t="s">
        <v>451</v>
      </c>
      <c r="F193" s="195" t="s">
        <v>452</v>
      </c>
      <c r="G193" s="196" t="s">
        <v>193</v>
      </c>
      <c r="H193" s="197">
        <v>9.1349999999999998</v>
      </c>
      <c r="I193" s="198"/>
      <c r="J193" s="199">
        <f>ROUND(I193*H193,2)</f>
        <v>0</v>
      </c>
      <c r="K193" s="200"/>
      <c r="L193" s="39"/>
      <c r="M193" s="201" t="s">
        <v>1</v>
      </c>
      <c r="N193" s="202" t="s">
        <v>41</v>
      </c>
      <c r="O193" s="71"/>
      <c r="P193" s="203">
        <f>O193*H193</f>
        <v>0</v>
      </c>
      <c r="Q193" s="203">
        <v>4.3800000000000002E-3</v>
      </c>
      <c r="R193" s="203">
        <f>Q193*H193</f>
        <v>4.00113E-2</v>
      </c>
      <c r="S193" s="203">
        <v>0</v>
      </c>
      <c r="T193" s="204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5" t="s">
        <v>194</v>
      </c>
      <c r="AT193" s="205" t="s">
        <v>190</v>
      </c>
      <c r="AU193" s="205" t="s">
        <v>85</v>
      </c>
      <c r="AY193" s="17" t="s">
        <v>188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7" t="s">
        <v>83</v>
      </c>
      <c r="BK193" s="206">
        <f>ROUND(I193*H193,2)</f>
        <v>0</v>
      </c>
      <c r="BL193" s="17" t="s">
        <v>194</v>
      </c>
      <c r="BM193" s="205" t="s">
        <v>453</v>
      </c>
    </row>
    <row r="194" spans="1:65" s="13" customFormat="1" ht="11.25">
      <c r="B194" s="207"/>
      <c r="C194" s="208"/>
      <c r="D194" s="209" t="s">
        <v>196</v>
      </c>
      <c r="E194" s="210" t="s">
        <v>1</v>
      </c>
      <c r="F194" s="211" t="s">
        <v>1289</v>
      </c>
      <c r="G194" s="208"/>
      <c r="H194" s="212">
        <v>9.1349999999999998</v>
      </c>
      <c r="I194" s="213"/>
      <c r="J194" s="208"/>
      <c r="K194" s="208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196</v>
      </c>
      <c r="AU194" s="218" t="s">
        <v>85</v>
      </c>
      <c r="AV194" s="13" t="s">
        <v>85</v>
      </c>
      <c r="AW194" s="13" t="s">
        <v>32</v>
      </c>
      <c r="AX194" s="13" t="s">
        <v>83</v>
      </c>
      <c r="AY194" s="218" t="s">
        <v>188</v>
      </c>
    </row>
    <row r="195" spans="1:65" s="2" customFormat="1" ht="37.9" customHeight="1">
      <c r="A195" s="34"/>
      <c r="B195" s="35"/>
      <c r="C195" s="193" t="s">
        <v>299</v>
      </c>
      <c r="D195" s="193" t="s">
        <v>190</v>
      </c>
      <c r="E195" s="194" t="s">
        <v>456</v>
      </c>
      <c r="F195" s="195" t="s">
        <v>457</v>
      </c>
      <c r="G195" s="196" t="s">
        <v>193</v>
      </c>
      <c r="H195" s="197">
        <v>33.1</v>
      </c>
      <c r="I195" s="198"/>
      <c r="J195" s="199">
        <f>ROUND(I195*H195,2)</f>
        <v>0</v>
      </c>
      <c r="K195" s="200"/>
      <c r="L195" s="39"/>
      <c r="M195" s="201" t="s">
        <v>1</v>
      </c>
      <c r="N195" s="202" t="s">
        <v>41</v>
      </c>
      <c r="O195" s="71"/>
      <c r="P195" s="203">
        <f>O195*H195</f>
        <v>0</v>
      </c>
      <c r="Q195" s="203">
        <v>8.5199999999999998E-3</v>
      </c>
      <c r="R195" s="203">
        <f>Q195*H195</f>
        <v>0.28201199999999998</v>
      </c>
      <c r="S195" s="203">
        <v>0</v>
      </c>
      <c r="T195" s="204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5" t="s">
        <v>194</v>
      </c>
      <c r="AT195" s="205" t="s">
        <v>190</v>
      </c>
      <c r="AU195" s="205" t="s">
        <v>85</v>
      </c>
      <c r="AY195" s="17" t="s">
        <v>188</v>
      </c>
      <c r="BE195" s="206">
        <f>IF(N195="základní",J195,0)</f>
        <v>0</v>
      </c>
      <c r="BF195" s="206">
        <f>IF(N195="snížená",J195,0)</f>
        <v>0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7" t="s">
        <v>83</v>
      </c>
      <c r="BK195" s="206">
        <f>ROUND(I195*H195,2)</f>
        <v>0</v>
      </c>
      <c r="BL195" s="17" t="s">
        <v>194</v>
      </c>
      <c r="BM195" s="205" t="s">
        <v>458</v>
      </c>
    </row>
    <row r="196" spans="1:65" s="13" customFormat="1" ht="11.25">
      <c r="B196" s="207"/>
      <c r="C196" s="208"/>
      <c r="D196" s="209" t="s">
        <v>196</v>
      </c>
      <c r="E196" s="210" t="s">
        <v>1</v>
      </c>
      <c r="F196" s="211" t="s">
        <v>113</v>
      </c>
      <c r="G196" s="208"/>
      <c r="H196" s="212">
        <v>33.1</v>
      </c>
      <c r="I196" s="213"/>
      <c r="J196" s="208"/>
      <c r="K196" s="208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196</v>
      </c>
      <c r="AU196" s="218" t="s">
        <v>85</v>
      </c>
      <c r="AV196" s="13" t="s">
        <v>85</v>
      </c>
      <c r="AW196" s="13" t="s">
        <v>32</v>
      </c>
      <c r="AX196" s="13" t="s">
        <v>83</v>
      </c>
      <c r="AY196" s="218" t="s">
        <v>188</v>
      </c>
    </row>
    <row r="197" spans="1:65" s="2" customFormat="1" ht="24.2" customHeight="1">
      <c r="A197" s="34"/>
      <c r="B197" s="35"/>
      <c r="C197" s="240" t="s">
        <v>304</v>
      </c>
      <c r="D197" s="240" t="s">
        <v>406</v>
      </c>
      <c r="E197" s="241" t="s">
        <v>460</v>
      </c>
      <c r="F197" s="242" t="s">
        <v>461</v>
      </c>
      <c r="G197" s="243" t="s">
        <v>193</v>
      </c>
      <c r="H197" s="244">
        <v>33.762</v>
      </c>
      <c r="I197" s="245"/>
      <c r="J197" s="246">
        <f>ROUND(I197*H197,2)</f>
        <v>0</v>
      </c>
      <c r="K197" s="247"/>
      <c r="L197" s="248"/>
      <c r="M197" s="249" t="s">
        <v>1</v>
      </c>
      <c r="N197" s="250" t="s">
        <v>41</v>
      </c>
      <c r="O197" s="71"/>
      <c r="P197" s="203">
        <f>O197*H197</f>
        <v>0</v>
      </c>
      <c r="Q197" s="203">
        <v>3.5999999999999999E-3</v>
      </c>
      <c r="R197" s="203">
        <f>Q197*H197</f>
        <v>0.1215432</v>
      </c>
      <c r="S197" s="203">
        <v>0</v>
      </c>
      <c r="T197" s="204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5" t="s">
        <v>225</v>
      </c>
      <c r="AT197" s="205" t="s">
        <v>406</v>
      </c>
      <c r="AU197" s="205" t="s">
        <v>85</v>
      </c>
      <c r="AY197" s="17" t="s">
        <v>188</v>
      </c>
      <c r="BE197" s="206">
        <f>IF(N197="základní",J197,0)</f>
        <v>0</v>
      </c>
      <c r="BF197" s="206">
        <f>IF(N197="snížená",J197,0)</f>
        <v>0</v>
      </c>
      <c r="BG197" s="206">
        <f>IF(N197="zákl. přenesená",J197,0)</f>
        <v>0</v>
      </c>
      <c r="BH197" s="206">
        <f>IF(N197="sníž. přenesená",J197,0)</f>
        <v>0</v>
      </c>
      <c r="BI197" s="206">
        <f>IF(N197="nulová",J197,0)</f>
        <v>0</v>
      </c>
      <c r="BJ197" s="17" t="s">
        <v>83</v>
      </c>
      <c r="BK197" s="206">
        <f>ROUND(I197*H197,2)</f>
        <v>0</v>
      </c>
      <c r="BL197" s="17" t="s">
        <v>194</v>
      </c>
      <c r="BM197" s="205" t="s">
        <v>462</v>
      </c>
    </row>
    <row r="198" spans="1:65" s="13" customFormat="1" ht="11.25">
      <c r="B198" s="207"/>
      <c r="C198" s="208"/>
      <c r="D198" s="209" t="s">
        <v>196</v>
      </c>
      <c r="E198" s="208"/>
      <c r="F198" s="211" t="s">
        <v>1290</v>
      </c>
      <c r="G198" s="208"/>
      <c r="H198" s="212">
        <v>33.762</v>
      </c>
      <c r="I198" s="213"/>
      <c r="J198" s="208"/>
      <c r="K198" s="208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196</v>
      </c>
      <c r="AU198" s="218" t="s">
        <v>85</v>
      </c>
      <c r="AV198" s="13" t="s">
        <v>85</v>
      </c>
      <c r="AW198" s="13" t="s">
        <v>4</v>
      </c>
      <c r="AX198" s="13" t="s">
        <v>83</v>
      </c>
      <c r="AY198" s="218" t="s">
        <v>188</v>
      </c>
    </row>
    <row r="199" spans="1:65" s="2" customFormat="1" ht="37.9" customHeight="1">
      <c r="A199" s="34"/>
      <c r="B199" s="35"/>
      <c r="C199" s="193" t="s">
        <v>309</v>
      </c>
      <c r="D199" s="193" t="s">
        <v>190</v>
      </c>
      <c r="E199" s="194" t="s">
        <v>465</v>
      </c>
      <c r="F199" s="195" t="s">
        <v>466</v>
      </c>
      <c r="G199" s="196" t="s">
        <v>193</v>
      </c>
      <c r="H199" s="197">
        <v>351.73</v>
      </c>
      <c r="I199" s="198"/>
      <c r="J199" s="199">
        <f>ROUND(I199*H199,2)</f>
        <v>0</v>
      </c>
      <c r="K199" s="200"/>
      <c r="L199" s="39"/>
      <c r="M199" s="201" t="s">
        <v>1</v>
      </c>
      <c r="N199" s="202" t="s">
        <v>41</v>
      </c>
      <c r="O199" s="71"/>
      <c r="P199" s="203">
        <f>O199*H199</f>
        <v>0</v>
      </c>
      <c r="Q199" s="203">
        <v>8.6E-3</v>
      </c>
      <c r="R199" s="203">
        <f>Q199*H199</f>
        <v>3.0248780000000002</v>
      </c>
      <c r="S199" s="203">
        <v>0</v>
      </c>
      <c r="T199" s="204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5" t="s">
        <v>194</v>
      </c>
      <c r="AT199" s="205" t="s">
        <v>190</v>
      </c>
      <c r="AU199" s="205" t="s">
        <v>85</v>
      </c>
      <c r="AY199" s="17" t="s">
        <v>188</v>
      </c>
      <c r="BE199" s="206">
        <f>IF(N199="základní",J199,0)</f>
        <v>0</v>
      </c>
      <c r="BF199" s="206">
        <f>IF(N199="snížená",J199,0)</f>
        <v>0</v>
      </c>
      <c r="BG199" s="206">
        <f>IF(N199="zákl. přenesená",J199,0)</f>
        <v>0</v>
      </c>
      <c r="BH199" s="206">
        <f>IF(N199="sníž. přenesená",J199,0)</f>
        <v>0</v>
      </c>
      <c r="BI199" s="206">
        <f>IF(N199="nulová",J199,0)</f>
        <v>0</v>
      </c>
      <c r="BJ199" s="17" t="s">
        <v>83</v>
      </c>
      <c r="BK199" s="206">
        <f>ROUND(I199*H199,2)</f>
        <v>0</v>
      </c>
      <c r="BL199" s="17" t="s">
        <v>194</v>
      </c>
      <c r="BM199" s="205" t="s">
        <v>467</v>
      </c>
    </row>
    <row r="200" spans="1:65" s="13" customFormat="1" ht="11.25">
      <c r="B200" s="207"/>
      <c r="C200" s="208"/>
      <c r="D200" s="209" t="s">
        <v>196</v>
      </c>
      <c r="E200" s="210" t="s">
        <v>1</v>
      </c>
      <c r="F200" s="211" t="s">
        <v>126</v>
      </c>
      <c r="G200" s="208"/>
      <c r="H200" s="212">
        <v>351.73</v>
      </c>
      <c r="I200" s="213"/>
      <c r="J200" s="208"/>
      <c r="K200" s="208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196</v>
      </c>
      <c r="AU200" s="218" t="s">
        <v>85</v>
      </c>
      <c r="AV200" s="13" t="s">
        <v>85</v>
      </c>
      <c r="AW200" s="13" t="s">
        <v>32</v>
      </c>
      <c r="AX200" s="13" t="s">
        <v>83</v>
      </c>
      <c r="AY200" s="218" t="s">
        <v>188</v>
      </c>
    </row>
    <row r="201" spans="1:65" s="2" customFormat="1" ht="14.45" customHeight="1">
      <c r="A201" s="34"/>
      <c r="B201" s="35"/>
      <c r="C201" s="240" t="s">
        <v>314</v>
      </c>
      <c r="D201" s="240" t="s">
        <v>406</v>
      </c>
      <c r="E201" s="241" t="s">
        <v>469</v>
      </c>
      <c r="F201" s="242" t="s">
        <v>470</v>
      </c>
      <c r="G201" s="243" t="s">
        <v>193</v>
      </c>
      <c r="H201" s="244">
        <v>358.76499999999999</v>
      </c>
      <c r="I201" s="245"/>
      <c r="J201" s="246">
        <f>ROUND(I201*H201,2)</f>
        <v>0</v>
      </c>
      <c r="K201" s="247"/>
      <c r="L201" s="248"/>
      <c r="M201" s="249" t="s">
        <v>1</v>
      </c>
      <c r="N201" s="250" t="s">
        <v>41</v>
      </c>
      <c r="O201" s="71"/>
      <c r="P201" s="203">
        <f>O201*H201</f>
        <v>0</v>
      </c>
      <c r="Q201" s="203">
        <v>2.3999999999999998E-3</v>
      </c>
      <c r="R201" s="203">
        <f>Q201*H201</f>
        <v>0.86103599999999991</v>
      </c>
      <c r="S201" s="203">
        <v>0</v>
      </c>
      <c r="T201" s="204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5" t="s">
        <v>225</v>
      </c>
      <c r="AT201" s="205" t="s">
        <v>406</v>
      </c>
      <c r="AU201" s="205" t="s">
        <v>85</v>
      </c>
      <c r="AY201" s="17" t="s">
        <v>188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7" t="s">
        <v>83</v>
      </c>
      <c r="BK201" s="206">
        <f>ROUND(I201*H201,2)</f>
        <v>0</v>
      </c>
      <c r="BL201" s="17" t="s">
        <v>194</v>
      </c>
      <c r="BM201" s="205" t="s">
        <v>471</v>
      </c>
    </row>
    <row r="202" spans="1:65" s="13" customFormat="1" ht="11.25">
      <c r="B202" s="207"/>
      <c r="C202" s="208"/>
      <c r="D202" s="209" t="s">
        <v>196</v>
      </c>
      <c r="E202" s="208"/>
      <c r="F202" s="211" t="s">
        <v>1291</v>
      </c>
      <c r="G202" s="208"/>
      <c r="H202" s="212">
        <v>358.76499999999999</v>
      </c>
      <c r="I202" s="213"/>
      <c r="J202" s="208"/>
      <c r="K202" s="208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196</v>
      </c>
      <c r="AU202" s="218" t="s">
        <v>85</v>
      </c>
      <c r="AV202" s="13" t="s">
        <v>85</v>
      </c>
      <c r="AW202" s="13" t="s">
        <v>4</v>
      </c>
      <c r="AX202" s="13" t="s">
        <v>83</v>
      </c>
      <c r="AY202" s="218" t="s">
        <v>188</v>
      </c>
    </row>
    <row r="203" spans="1:65" s="2" customFormat="1" ht="37.9" customHeight="1">
      <c r="A203" s="34"/>
      <c r="B203" s="35"/>
      <c r="C203" s="193" t="s">
        <v>318</v>
      </c>
      <c r="D203" s="193" t="s">
        <v>190</v>
      </c>
      <c r="E203" s="194" t="s">
        <v>474</v>
      </c>
      <c r="F203" s="195" t="s">
        <v>475</v>
      </c>
      <c r="G203" s="196" t="s">
        <v>243</v>
      </c>
      <c r="H203" s="197">
        <v>191.2</v>
      </c>
      <c r="I203" s="198"/>
      <c r="J203" s="199">
        <f>ROUND(I203*H203,2)</f>
        <v>0</v>
      </c>
      <c r="K203" s="200"/>
      <c r="L203" s="39"/>
      <c r="M203" s="201" t="s">
        <v>1</v>
      </c>
      <c r="N203" s="202" t="s">
        <v>41</v>
      </c>
      <c r="O203" s="71"/>
      <c r="P203" s="203">
        <f>O203*H203</f>
        <v>0</v>
      </c>
      <c r="Q203" s="203">
        <v>3.3899999999999998E-3</v>
      </c>
      <c r="R203" s="203">
        <f>Q203*H203</f>
        <v>0.64816799999999997</v>
      </c>
      <c r="S203" s="203">
        <v>0</v>
      </c>
      <c r="T203" s="204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5" t="s">
        <v>194</v>
      </c>
      <c r="AT203" s="205" t="s">
        <v>190</v>
      </c>
      <c r="AU203" s="205" t="s">
        <v>85</v>
      </c>
      <c r="AY203" s="17" t="s">
        <v>188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7" t="s">
        <v>83</v>
      </c>
      <c r="BK203" s="206">
        <f>ROUND(I203*H203,2)</f>
        <v>0</v>
      </c>
      <c r="BL203" s="17" t="s">
        <v>194</v>
      </c>
      <c r="BM203" s="205" t="s">
        <v>476</v>
      </c>
    </row>
    <row r="204" spans="1:65" s="13" customFormat="1" ht="11.25">
      <c r="B204" s="207"/>
      <c r="C204" s="208"/>
      <c r="D204" s="209" t="s">
        <v>196</v>
      </c>
      <c r="E204" s="210" t="s">
        <v>1</v>
      </c>
      <c r="F204" s="211" t="s">
        <v>477</v>
      </c>
      <c r="G204" s="208"/>
      <c r="H204" s="212">
        <v>191.2</v>
      </c>
      <c r="I204" s="213"/>
      <c r="J204" s="208"/>
      <c r="K204" s="208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196</v>
      </c>
      <c r="AU204" s="218" t="s">
        <v>85</v>
      </c>
      <c r="AV204" s="13" t="s">
        <v>85</v>
      </c>
      <c r="AW204" s="13" t="s">
        <v>32</v>
      </c>
      <c r="AX204" s="13" t="s">
        <v>83</v>
      </c>
      <c r="AY204" s="218" t="s">
        <v>188</v>
      </c>
    </row>
    <row r="205" spans="1:65" s="2" customFormat="1" ht="14.45" customHeight="1">
      <c r="A205" s="34"/>
      <c r="B205" s="35"/>
      <c r="C205" s="240" t="s">
        <v>322</v>
      </c>
      <c r="D205" s="240" t="s">
        <v>406</v>
      </c>
      <c r="E205" s="241" t="s">
        <v>432</v>
      </c>
      <c r="F205" s="242" t="s">
        <v>433</v>
      </c>
      <c r="G205" s="243" t="s">
        <v>193</v>
      </c>
      <c r="H205" s="244">
        <v>80.304000000000002</v>
      </c>
      <c r="I205" s="245"/>
      <c r="J205" s="246">
        <f>ROUND(I205*H205,2)</f>
        <v>0</v>
      </c>
      <c r="K205" s="247"/>
      <c r="L205" s="248"/>
      <c r="M205" s="249" t="s">
        <v>1</v>
      </c>
      <c r="N205" s="250" t="s">
        <v>41</v>
      </c>
      <c r="O205" s="71"/>
      <c r="P205" s="203">
        <f>O205*H205</f>
        <v>0</v>
      </c>
      <c r="Q205" s="203">
        <v>4.4999999999999999E-4</v>
      </c>
      <c r="R205" s="203">
        <f>Q205*H205</f>
        <v>3.6136799999999997E-2</v>
      </c>
      <c r="S205" s="203">
        <v>0</v>
      </c>
      <c r="T205" s="204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5" t="s">
        <v>225</v>
      </c>
      <c r="AT205" s="205" t="s">
        <v>406</v>
      </c>
      <c r="AU205" s="205" t="s">
        <v>85</v>
      </c>
      <c r="AY205" s="17" t="s">
        <v>188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7" t="s">
        <v>83</v>
      </c>
      <c r="BK205" s="206">
        <f>ROUND(I205*H205,2)</f>
        <v>0</v>
      </c>
      <c r="BL205" s="17" t="s">
        <v>194</v>
      </c>
      <c r="BM205" s="205" t="s">
        <v>479</v>
      </c>
    </row>
    <row r="206" spans="1:65" s="13" customFormat="1" ht="11.25">
      <c r="B206" s="207"/>
      <c r="C206" s="208"/>
      <c r="D206" s="209" t="s">
        <v>196</v>
      </c>
      <c r="E206" s="208"/>
      <c r="F206" s="211" t="s">
        <v>1292</v>
      </c>
      <c r="G206" s="208"/>
      <c r="H206" s="212">
        <v>80.304000000000002</v>
      </c>
      <c r="I206" s="213"/>
      <c r="J206" s="208"/>
      <c r="K206" s="208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196</v>
      </c>
      <c r="AU206" s="218" t="s">
        <v>85</v>
      </c>
      <c r="AV206" s="13" t="s">
        <v>85</v>
      </c>
      <c r="AW206" s="13" t="s">
        <v>4</v>
      </c>
      <c r="AX206" s="13" t="s">
        <v>83</v>
      </c>
      <c r="AY206" s="218" t="s">
        <v>188</v>
      </c>
    </row>
    <row r="207" spans="1:65" s="2" customFormat="1" ht="24.2" customHeight="1">
      <c r="A207" s="34"/>
      <c r="B207" s="35"/>
      <c r="C207" s="193" t="s">
        <v>326</v>
      </c>
      <c r="D207" s="193" t="s">
        <v>190</v>
      </c>
      <c r="E207" s="194" t="s">
        <v>492</v>
      </c>
      <c r="F207" s="195" t="s">
        <v>493</v>
      </c>
      <c r="G207" s="196" t="s">
        <v>193</v>
      </c>
      <c r="H207" s="197">
        <v>424.52</v>
      </c>
      <c r="I207" s="198"/>
      <c r="J207" s="199">
        <f>ROUND(I207*H207,2)</f>
        <v>0</v>
      </c>
      <c r="K207" s="200"/>
      <c r="L207" s="39"/>
      <c r="M207" s="201" t="s">
        <v>1</v>
      </c>
      <c r="N207" s="202" t="s">
        <v>41</v>
      </c>
      <c r="O207" s="71"/>
      <c r="P207" s="203">
        <f>O207*H207</f>
        <v>0</v>
      </c>
      <c r="Q207" s="203">
        <v>6.0000000000000002E-5</v>
      </c>
      <c r="R207" s="203">
        <f>Q207*H207</f>
        <v>2.5471199999999999E-2</v>
      </c>
      <c r="S207" s="203">
        <v>0</v>
      </c>
      <c r="T207" s="204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5" t="s">
        <v>194</v>
      </c>
      <c r="AT207" s="205" t="s">
        <v>190</v>
      </c>
      <c r="AU207" s="205" t="s">
        <v>85</v>
      </c>
      <c r="AY207" s="17" t="s">
        <v>188</v>
      </c>
      <c r="BE207" s="206">
        <f>IF(N207="základní",J207,0)</f>
        <v>0</v>
      </c>
      <c r="BF207" s="206">
        <f>IF(N207="snížená",J207,0)</f>
        <v>0</v>
      </c>
      <c r="BG207" s="206">
        <f>IF(N207="zákl. přenesená",J207,0)</f>
        <v>0</v>
      </c>
      <c r="BH207" s="206">
        <f>IF(N207="sníž. přenesená",J207,0)</f>
        <v>0</v>
      </c>
      <c r="BI207" s="206">
        <f>IF(N207="nulová",J207,0)</f>
        <v>0</v>
      </c>
      <c r="BJ207" s="17" t="s">
        <v>83</v>
      </c>
      <c r="BK207" s="206">
        <f>ROUND(I207*H207,2)</f>
        <v>0</v>
      </c>
      <c r="BL207" s="17" t="s">
        <v>194</v>
      </c>
      <c r="BM207" s="205" t="s">
        <v>494</v>
      </c>
    </row>
    <row r="208" spans="1:65" s="13" customFormat="1" ht="11.25">
      <c r="B208" s="207"/>
      <c r="C208" s="208"/>
      <c r="D208" s="209" t="s">
        <v>196</v>
      </c>
      <c r="E208" s="210" t="s">
        <v>1</v>
      </c>
      <c r="F208" s="211" t="s">
        <v>495</v>
      </c>
      <c r="G208" s="208"/>
      <c r="H208" s="212">
        <v>424.52</v>
      </c>
      <c r="I208" s="213"/>
      <c r="J208" s="208"/>
      <c r="K208" s="208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196</v>
      </c>
      <c r="AU208" s="218" t="s">
        <v>85</v>
      </c>
      <c r="AV208" s="13" t="s">
        <v>85</v>
      </c>
      <c r="AW208" s="13" t="s">
        <v>32</v>
      </c>
      <c r="AX208" s="13" t="s">
        <v>83</v>
      </c>
      <c r="AY208" s="218" t="s">
        <v>188</v>
      </c>
    </row>
    <row r="209" spans="1:65" s="2" customFormat="1" ht="37.9" customHeight="1">
      <c r="A209" s="34"/>
      <c r="B209" s="35"/>
      <c r="C209" s="193" t="s">
        <v>331</v>
      </c>
      <c r="D209" s="193" t="s">
        <v>190</v>
      </c>
      <c r="E209" s="194" t="s">
        <v>501</v>
      </c>
      <c r="F209" s="195" t="s">
        <v>502</v>
      </c>
      <c r="G209" s="196" t="s">
        <v>193</v>
      </c>
      <c r="H209" s="197">
        <v>384.83</v>
      </c>
      <c r="I209" s="198"/>
      <c r="J209" s="199">
        <f>ROUND(I209*H209,2)</f>
        <v>0</v>
      </c>
      <c r="K209" s="200"/>
      <c r="L209" s="39"/>
      <c r="M209" s="201" t="s">
        <v>1</v>
      </c>
      <c r="N209" s="202" t="s">
        <v>41</v>
      </c>
      <c r="O209" s="71"/>
      <c r="P209" s="203">
        <f>O209*H209</f>
        <v>0</v>
      </c>
      <c r="Q209" s="203">
        <v>0</v>
      </c>
      <c r="R209" s="203">
        <f>Q209*H209</f>
        <v>0</v>
      </c>
      <c r="S209" s="203">
        <v>0</v>
      </c>
      <c r="T209" s="204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5" t="s">
        <v>194</v>
      </c>
      <c r="AT209" s="205" t="s">
        <v>190</v>
      </c>
      <c r="AU209" s="205" t="s">
        <v>85</v>
      </c>
      <c r="AY209" s="17" t="s">
        <v>188</v>
      </c>
      <c r="BE209" s="206">
        <f>IF(N209="základní",J209,0)</f>
        <v>0</v>
      </c>
      <c r="BF209" s="206">
        <f>IF(N209="snížená",J209,0)</f>
        <v>0</v>
      </c>
      <c r="BG209" s="206">
        <f>IF(N209="zákl. přenesená",J209,0)</f>
        <v>0</v>
      </c>
      <c r="BH209" s="206">
        <f>IF(N209="sníž. přenesená",J209,0)</f>
        <v>0</v>
      </c>
      <c r="BI209" s="206">
        <f>IF(N209="nulová",J209,0)</f>
        <v>0</v>
      </c>
      <c r="BJ209" s="17" t="s">
        <v>83</v>
      </c>
      <c r="BK209" s="206">
        <f>ROUND(I209*H209,2)</f>
        <v>0</v>
      </c>
      <c r="BL209" s="17" t="s">
        <v>194</v>
      </c>
      <c r="BM209" s="205" t="s">
        <v>503</v>
      </c>
    </row>
    <row r="210" spans="1:65" s="15" customFormat="1" ht="11.25">
      <c r="B210" s="230"/>
      <c r="C210" s="231"/>
      <c r="D210" s="209" t="s">
        <v>196</v>
      </c>
      <c r="E210" s="232" t="s">
        <v>1</v>
      </c>
      <c r="F210" s="233" t="s">
        <v>504</v>
      </c>
      <c r="G210" s="231"/>
      <c r="H210" s="232" t="s">
        <v>1</v>
      </c>
      <c r="I210" s="234"/>
      <c r="J210" s="231"/>
      <c r="K210" s="231"/>
      <c r="L210" s="235"/>
      <c r="M210" s="236"/>
      <c r="N210" s="237"/>
      <c r="O210" s="237"/>
      <c r="P210" s="237"/>
      <c r="Q210" s="237"/>
      <c r="R210" s="237"/>
      <c r="S210" s="237"/>
      <c r="T210" s="238"/>
      <c r="AT210" s="239" t="s">
        <v>196</v>
      </c>
      <c r="AU210" s="239" t="s">
        <v>85</v>
      </c>
      <c r="AV210" s="15" t="s">
        <v>83</v>
      </c>
      <c r="AW210" s="15" t="s">
        <v>32</v>
      </c>
      <c r="AX210" s="15" t="s">
        <v>76</v>
      </c>
      <c r="AY210" s="239" t="s">
        <v>188</v>
      </c>
    </row>
    <row r="211" spans="1:65" s="13" customFormat="1" ht="11.25">
      <c r="B211" s="207"/>
      <c r="C211" s="208"/>
      <c r="D211" s="209" t="s">
        <v>196</v>
      </c>
      <c r="E211" s="210" t="s">
        <v>1</v>
      </c>
      <c r="F211" s="211" t="s">
        <v>505</v>
      </c>
      <c r="G211" s="208"/>
      <c r="H211" s="212">
        <v>384.83</v>
      </c>
      <c r="I211" s="213"/>
      <c r="J211" s="208"/>
      <c r="K211" s="208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196</v>
      </c>
      <c r="AU211" s="218" t="s">
        <v>85</v>
      </c>
      <c r="AV211" s="13" t="s">
        <v>85</v>
      </c>
      <c r="AW211" s="13" t="s">
        <v>32</v>
      </c>
      <c r="AX211" s="13" t="s">
        <v>76</v>
      </c>
      <c r="AY211" s="218" t="s">
        <v>188</v>
      </c>
    </row>
    <row r="212" spans="1:65" s="14" customFormat="1" ht="11.25">
      <c r="B212" s="219"/>
      <c r="C212" s="220"/>
      <c r="D212" s="209" t="s">
        <v>196</v>
      </c>
      <c r="E212" s="221" t="s">
        <v>1</v>
      </c>
      <c r="F212" s="222" t="s">
        <v>200</v>
      </c>
      <c r="G212" s="220"/>
      <c r="H212" s="223">
        <v>384.83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196</v>
      </c>
      <c r="AU212" s="229" t="s">
        <v>85</v>
      </c>
      <c r="AV212" s="14" t="s">
        <v>194</v>
      </c>
      <c r="AW212" s="14" t="s">
        <v>32</v>
      </c>
      <c r="AX212" s="14" t="s">
        <v>83</v>
      </c>
      <c r="AY212" s="229" t="s">
        <v>188</v>
      </c>
    </row>
    <row r="213" spans="1:65" s="2" customFormat="1" ht="14.45" customHeight="1">
      <c r="A213" s="34"/>
      <c r="B213" s="35"/>
      <c r="C213" s="193" t="s">
        <v>335</v>
      </c>
      <c r="D213" s="193" t="s">
        <v>190</v>
      </c>
      <c r="E213" s="194" t="s">
        <v>518</v>
      </c>
      <c r="F213" s="195" t="s">
        <v>519</v>
      </c>
      <c r="G213" s="196" t="s">
        <v>193</v>
      </c>
      <c r="H213" s="197">
        <v>4</v>
      </c>
      <c r="I213" s="198"/>
      <c r="J213" s="199">
        <f>ROUND(I213*H213,2)</f>
        <v>0</v>
      </c>
      <c r="K213" s="200"/>
      <c r="L213" s="39"/>
      <c r="M213" s="201" t="s">
        <v>1</v>
      </c>
      <c r="N213" s="202" t="s">
        <v>41</v>
      </c>
      <c r="O213" s="71"/>
      <c r="P213" s="203">
        <f>O213*H213</f>
        <v>0</v>
      </c>
      <c r="Q213" s="203">
        <v>0</v>
      </c>
      <c r="R213" s="203">
        <f>Q213*H213</f>
        <v>0</v>
      </c>
      <c r="S213" s="203">
        <v>0</v>
      </c>
      <c r="T213" s="204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5" t="s">
        <v>194</v>
      </c>
      <c r="AT213" s="205" t="s">
        <v>190</v>
      </c>
      <c r="AU213" s="205" t="s">
        <v>85</v>
      </c>
      <c r="AY213" s="17" t="s">
        <v>188</v>
      </c>
      <c r="BE213" s="206">
        <f>IF(N213="základní",J213,0)</f>
        <v>0</v>
      </c>
      <c r="BF213" s="206">
        <f>IF(N213="snížená",J213,0)</f>
        <v>0</v>
      </c>
      <c r="BG213" s="206">
        <f>IF(N213="zákl. přenesená",J213,0)</f>
        <v>0</v>
      </c>
      <c r="BH213" s="206">
        <f>IF(N213="sníž. přenesená",J213,0)</f>
        <v>0</v>
      </c>
      <c r="BI213" s="206">
        <f>IF(N213="nulová",J213,0)</f>
        <v>0</v>
      </c>
      <c r="BJ213" s="17" t="s">
        <v>83</v>
      </c>
      <c r="BK213" s="206">
        <f>ROUND(I213*H213,2)</f>
        <v>0</v>
      </c>
      <c r="BL213" s="17" t="s">
        <v>194</v>
      </c>
      <c r="BM213" s="205" t="s">
        <v>1293</v>
      </c>
    </row>
    <row r="214" spans="1:65" s="13" customFormat="1" ht="11.25">
      <c r="B214" s="207"/>
      <c r="C214" s="208"/>
      <c r="D214" s="209" t="s">
        <v>196</v>
      </c>
      <c r="E214" s="210" t="s">
        <v>1</v>
      </c>
      <c r="F214" s="211" t="s">
        <v>194</v>
      </c>
      <c r="G214" s="208"/>
      <c r="H214" s="212">
        <v>4</v>
      </c>
      <c r="I214" s="213"/>
      <c r="J214" s="208"/>
      <c r="K214" s="208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196</v>
      </c>
      <c r="AU214" s="218" t="s">
        <v>85</v>
      </c>
      <c r="AV214" s="13" t="s">
        <v>85</v>
      </c>
      <c r="AW214" s="13" t="s">
        <v>32</v>
      </c>
      <c r="AX214" s="13" t="s">
        <v>83</v>
      </c>
      <c r="AY214" s="218" t="s">
        <v>188</v>
      </c>
    </row>
    <row r="215" spans="1:65" s="2" customFormat="1" ht="24.2" customHeight="1">
      <c r="A215" s="34"/>
      <c r="B215" s="35"/>
      <c r="C215" s="193" t="s">
        <v>340</v>
      </c>
      <c r="D215" s="193" t="s">
        <v>190</v>
      </c>
      <c r="E215" s="194" t="s">
        <v>522</v>
      </c>
      <c r="F215" s="195" t="s">
        <v>523</v>
      </c>
      <c r="G215" s="196" t="s">
        <v>193</v>
      </c>
      <c r="H215" s="197">
        <v>428.61</v>
      </c>
      <c r="I215" s="198"/>
      <c r="J215" s="199">
        <f>ROUND(I215*H215,2)</f>
        <v>0</v>
      </c>
      <c r="K215" s="200"/>
      <c r="L215" s="39"/>
      <c r="M215" s="201" t="s">
        <v>1</v>
      </c>
      <c r="N215" s="202" t="s">
        <v>41</v>
      </c>
      <c r="O215" s="71"/>
      <c r="P215" s="203">
        <f>O215*H215</f>
        <v>0</v>
      </c>
      <c r="Q215" s="203">
        <v>4.8599999999999997E-3</v>
      </c>
      <c r="R215" s="203">
        <f>Q215*H215</f>
        <v>2.0830446</v>
      </c>
      <c r="S215" s="203">
        <v>0</v>
      </c>
      <c r="T215" s="204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5" t="s">
        <v>194</v>
      </c>
      <c r="AT215" s="205" t="s">
        <v>190</v>
      </c>
      <c r="AU215" s="205" t="s">
        <v>85</v>
      </c>
      <c r="AY215" s="17" t="s">
        <v>188</v>
      </c>
      <c r="BE215" s="206">
        <f>IF(N215="základní",J215,0)</f>
        <v>0</v>
      </c>
      <c r="BF215" s="206">
        <f>IF(N215="snížená",J215,0)</f>
        <v>0</v>
      </c>
      <c r="BG215" s="206">
        <f>IF(N215="zákl. přenesená",J215,0)</f>
        <v>0</v>
      </c>
      <c r="BH215" s="206">
        <f>IF(N215="sníž. přenesená",J215,0)</f>
        <v>0</v>
      </c>
      <c r="BI215" s="206">
        <f>IF(N215="nulová",J215,0)</f>
        <v>0</v>
      </c>
      <c r="BJ215" s="17" t="s">
        <v>83</v>
      </c>
      <c r="BK215" s="206">
        <f>ROUND(I215*H215,2)</f>
        <v>0</v>
      </c>
      <c r="BL215" s="17" t="s">
        <v>194</v>
      </c>
      <c r="BM215" s="205" t="s">
        <v>524</v>
      </c>
    </row>
    <row r="216" spans="1:65" s="13" customFormat="1" ht="11.25">
      <c r="B216" s="207"/>
      <c r="C216" s="208"/>
      <c r="D216" s="209" t="s">
        <v>196</v>
      </c>
      <c r="E216" s="210" t="s">
        <v>1</v>
      </c>
      <c r="F216" s="211" t="s">
        <v>1294</v>
      </c>
      <c r="G216" s="208"/>
      <c r="H216" s="212">
        <v>428.61</v>
      </c>
      <c r="I216" s="213"/>
      <c r="J216" s="208"/>
      <c r="K216" s="208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196</v>
      </c>
      <c r="AU216" s="218" t="s">
        <v>85</v>
      </c>
      <c r="AV216" s="13" t="s">
        <v>85</v>
      </c>
      <c r="AW216" s="13" t="s">
        <v>32</v>
      </c>
      <c r="AX216" s="13" t="s">
        <v>83</v>
      </c>
      <c r="AY216" s="218" t="s">
        <v>188</v>
      </c>
    </row>
    <row r="217" spans="1:65" s="2" customFormat="1" ht="24.2" customHeight="1">
      <c r="A217" s="34"/>
      <c r="B217" s="35"/>
      <c r="C217" s="193" t="s">
        <v>345</v>
      </c>
      <c r="D217" s="193" t="s">
        <v>190</v>
      </c>
      <c r="E217" s="194" t="s">
        <v>527</v>
      </c>
      <c r="F217" s="195" t="s">
        <v>528</v>
      </c>
      <c r="G217" s="196" t="s">
        <v>193</v>
      </c>
      <c r="H217" s="197">
        <v>34.755000000000003</v>
      </c>
      <c r="I217" s="198"/>
      <c r="J217" s="199">
        <f>ROUND(I217*H217,2)</f>
        <v>0</v>
      </c>
      <c r="K217" s="200"/>
      <c r="L217" s="39"/>
      <c r="M217" s="201" t="s">
        <v>1</v>
      </c>
      <c r="N217" s="202" t="s">
        <v>41</v>
      </c>
      <c r="O217" s="71"/>
      <c r="P217" s="203">
        <f>O217*H217</f>
        <v>0</v>
      </c>
      <c r="Q217" s="203">
        <v>6.28E-3</v>
      </c>
      <c r="R217" s="203">
        <f>Q217*H217</f>
        <v>0.21826140000000002</v>
      </c>
      <c r="S217" s="203">
        <v>0</v>
      </c>
      <c r="T217" s="204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5" t="s">
        <v>194</v>
      </c>
      <c r="AT217" s="205" t="s">
        <v>190</v>
      </c>
      <c r="AU217" s="205" t="s">
        <v>85</v>
      </c>
      <c r="AY217" s="17" t="s">
        <v>188</v>
      </c>
      <c r="BE217" s="206">
        <f>IF(N217="základní",J217,0)</f>
        <v>0</v>
      </c>
      <c r="BF217" s="206">
        <f>IF(N217="snížená",J217,0)</f>
        <v>0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17" t="s">
        <v>83</v>
      </c>
      <c r="BK217" s="206">
        <f>ROUND(I217*H217,2)</f>
        <v>0</v>
      </c>
      <c r="BL217" s="17" t="s">
        <v>194</v>
      </c>
      <c r="BM217" s="205" t="s">
        <v>529</v>
      </c>
    </row>
    <row r="218" spans="1:65" s="13" customFormat="1" ht="11.25">
      <c r="B218" s="207"/>
      <c r="C218" s="208"/>
      <c r="D218" s="209" t="s">
        <v>196</v>
      </c>
      <c r="E218" s="210" t="s">
        <v>1</v>
      </c>
      <c r="F218" s="211" t="s">
        <v>113</v>
      </c>
      <c r="G218" s="208"/>
      <c r="H218" s="212">
        <v>33.1</v>
      </c>
      <c r="I218" s="213"/>
      <c r="J218" s="208"/>
      <c r="K218" s="208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196</v>
      </c>
      <c r="AU218" s="218" t="s">
        <v>85</v>
      </c>
      <c r="AV218" s="13" t="s">
        <v>85</v>
      </c>
      <c r="AW218" s="13" t="s">
        <v>32</v>
      </c>
      <c r="AX218" s="13" t="s">
        <v>83</v>
      </c>
      <c r="AY218" s="218" t="s">
        <v>188</v>
      </c>
    </row>
    <row r="219" spans="1:65" s="13" customFormat="1" ht="11.25">
      <c r="B219" s="207"/>
      <c r="C219" s="208"/>
      <c r="D219" s="209" t="s">
        <v>196</v>
      </c>
      <c r="E219" s="208"/>
      <c r="F219" s="211" t="s">
        <v>1295</v>
      </c>
      <c r="G219" s="208"/>
      <c r="H219" s="212">
        <v>34.755000000000003</v>
      </c>
      <c r="I219" s="213"/>
      <c r="J219" s="208"/>
      <c r="K219" s="208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196</v>
      </c>
      <c r="AU219" s="218" t="s">
        <v>85</v>
      </c>
      <c r="AV219" s="13" t="s">
        <v>85</v>
      </c>
      <c r="AW219" s="13" t="s">
        <v>4</v>
      </c>
      <c r="AX219" s="13" t="s">
        <v>83</v>
      </c>
      <c r="AY219" s="218" t="s">
        <v>188</v>
      </c>
    </row>
    <row r="220" spans="1:65" s="2" customFormat="1" ht="24.2" customHeight="1">
      <c r="A220" s="34"/>
      <c r="B220" s="35"/>
      <c r="C220" s="193" t="s">
        <v>350</v>
      </c>
      <c r="D220" s="193" t="s">
        <v>190</v>
      </c>
      <c r="E220" s="194" t="s">
        <v>533</v>
      </c>
      <c r="F220" s="195" t="s">
        <v>534</v>
      </c>
      <c r="G220" s="196" t="s">
        <v>193</v>
      </c>
      <c r="H220" s="197">
        <v>441.78199999999998</v>
      </c>
      <c r="I220" s="198"/>
      <c r="J220" s="199">
        <f>ROUND(I220*H220,2)</f>
        <v>0</v>
      </c>
      <c r="K220" s="200"/>
      <c r="L220" s="39"/>
      <c r="M220" s="201" t="s">
        <v>1</v>
      </c>
      <c r="N220" s="202" t="s">
        <v>41</v>
      </c>
      <c r="O220" s="71"/>
      <c r="P220" s="203">
        <f>O220*H220</f>
        <v>0</v>
      </c>
      <c r="Q220" s="203">
        <v>3.48E-3</v>
      </c>
      <c r="R220" s="203">
        <f>Q220*H220</f>
        <v>1.5374013600000001</v>
      </c>
      <c r="S220" s="203">
        <v>0</v>
      </c>
      <c r="T220" s="204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5" t="s">
        <v>194</v>
      </c>
      <c r="AT220" s="205" t="s">
        <v>190</v>
      </c>
      <c r="AU220" s="205" t="s">
        <v>85</v>
      </c>
      <c r="AY220" s="17" t="s">
        <v>188</v>
      </c>
      <c r="BE220" s="206">
        <f>IF(N220="základní",J220,0)</f>
        <v>0</v>
      </c>
      <c r="BF220" s="206">
        <f>IF(N220="snížená",J220,0)</f>
        <v>0</v>
      </c>
      <c r="BG220" s="206">
        <f>IF(N220="zákl. přenesená",J220,0)</f>
        <v>0</v>
      </c>
      <c r="BH220" s="206">
        <f>IF(N220="sníž. přenesená",J220,0)</f>
        <v>0</v>
      </c>
      <c r="BI220" s="206">
        <f>IF(N220="nulová",J220,0)</f>
        <v>0</v>
      </c>
      <c r="BJ220" s="17" t="s">
        <v>83</v>
      </c>
      <c r="BK220" s="206">
        <f>ROUND(I220*H220,2)</f>
        <v>0</v>
      </c>
      <c r="BL220" s="17" t="s">
        <v>194</v>
      </c>
      <c r="BM220" s="205" t="s">
        <v>535</v>
      </c>
    </row>
    <row r="221" spans="1:65" s="13" customFormat="1" ht="11.25">
      <c r="B221" s="207"/>
      <c r="C221" s="208"/>
      <c r="D221" s="209" t="s">
        <v>196</v>
      </c>
      <c r="E221" s="210" t="s">
        <v>1</v>
      </c>
      <c r="F221" s="211" t="s">
        <v>1296</v>
      </c>
      <c r="G221" s="208"/>
      <c r="H221" s="212">
        <v>420.745</v>
      </c>
      <c r="I221" s="213"/>
      <c r="J221" s="208"/>
      <c r="K221" s="208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196</v>
      </c>
      <c r="AU221" s="218" t="s">
        <v>85</v>
      </c>
      <c r="AV221" s="13" t="s">
        <v>85</v>
      </c>
      <c r="AW221" s="13" t="s">
        <v>32</v>
      </c>
      <c r="AX221" s="13" t="s">
        <v>83</v>
      </c>
      <c r="AY221" s="218" t="s">
        <v>188</v>
      </c>
    </row>
    <row r="222" spans="1:65" s="13" customFormat="1" ht="11.25">
      <c r="B222" s="207"/>
      <c r="C222" s="208"/>
      <c r="D222" s="209" t="s">
        <v>196</v>
      </c>
      <c r="E222" s="208"/>
      <c r="F222" s="211" t="s">
        <v>1297</v>
      </c>
      <c r="G222" s="208"/>
      <c r="H222" s="212">
        <v>441.78199999999998</v>
      </c>
      <c r="I222" s="213"/>
      <c r="J222" s="208"/>
      <c r="K222" s="208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196</v>
      </c>
      <c r="AU222" s="218" t="s">
        <v>85</v>
      </c>
      <c r="AV222" s="13" t="s">
        <v>85</v>
      </c>
      <c r="AW222" s="13" t="s">
        <v>4</v>
      </c>
      <c r="AX222" s="13" t="s">
        <v>83</v>
      </c>
      <c r="AY222" s="218" t="s">
        <v>188</v>
      </c>
    </row>
    <row r="223" spans="1:65" s="2" customFormat="1" ht="49.15" customHeight="1">
      <c r="A223" s="34"/>
      <c r="B223" s="35"/>
      <c r="C223" s="193" t="s">
        <v>355</v>
      </c>
      <c r="D223" s="193" t="s">
        <v>190</v>
      </c>
      <c r="E223" s="194" t="s">
        <v>539</v>
      </c>
      <c r="F223" s="195" t="s">
        <v>540</v>
      </c>
      <c r="G223" s="196" t="s">
        <v>541</v>
      </c>
      <c r="H223" s="197">
        <v>1</v>
      </c>
      <c r="I223" s="198"/>
      <c r="J223" s="199">
        <f>ROUND(I223*H223,2)</f>
        <v>0</v>
      </c>
      <c r="K223" s="200"/>
      <c r="L223" s="39"/>
      <c r="M223" s="201" t="s">
        <v>1</v>
      </c>
      <c r="N223" s="202" t="s">
        <v>41</v>
      </c>
      <c r="O223" s="71"/>
      <c r="P223" s="203">
        <f>O223*H223</f>
        <v>0</v>
      </c>
      <c r="Q223" s="203">
        <v>0</v>
      </c>
      <c r="R223" s="203">
        <f>Q223*H223</f>
        <v>0</v>
      </c>
      <c r="S223" s="203">
        <v>0</v>
      </c>
      <c r="T223" s="204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5" t="s">
        <v>194</v>
      </c>
      <c r="AT223" s="205" t="s">
        <v>190</v>
      </c>
      <c r="AU223" s="205" t="s">
        <v>85</v>
      </c>
      <c r="AY223" s="17" t="s">
        <v>188</v>
      </c>
      <c r="BE223" s="206">
        <f>IF(N223="základní",J223,0)</f>
        <v>0</v>
      </c>
      <c r="BF223" s="206">
        <f>IF(N223="snížená",J223,0)</f>
        <v>0</v>
      </c>
      <c r="BG223" s="206">
        <f>IF(N223="zákl. přenesená",J223,0)</f>
        <v>0</v>
      </c>
      <c r="BH223" s="206">
        <f>IF(N223="sníž. přenesená",J223,0)</f>
        <v>0</v>
      </c>
      <c r="BI223" s="206">
        <f>IF(N223="nulová",J223,0)</f>
        <v>0</v>
      </c>
      <c r="BJ223" s="17" t="s">
        <v>83</v>
      </c>
      <c r="BK223" s="206">
        <f>ROUND(I223*H223,2)</f>
        <v>0</v>
      </c>
      <c r="BL223" s="17" t="s">
        <v>194</v>
      </c>
      <c r="BM223" s="205" t="s">
        <v>542</v>
      </c>
    </row>
    <row r="224" spans="1:65" s="2" customFormat="1" ht="14.45" customHeight="1">
      <c r="A224" s="34"/>
      <c r="B224" s="35"/>
      <c r="C224" s="193" t="s">
        <v>361</v>
      </c>
      <c r="D224" s="193" t="s">
        <v>190</v>
      </c>
      <c r="E224" s="194" t="s">
        <v>544</v>
      </c>
      <c r="F224" s="195" t="s">
        <v>545</v>
      </c>
      <c r="G224" s="196" t="s">
        <v>193</v>
      </c>
      <c r="H224" s="197">
        <v>516.20000000000005</v>
      </c>
      <c r="I224" s="198"/>
      <c r="J224" s="199">
        <f>ROUND(I224*H224,2)</f>
        <v>0</v>
      </c>
      <c r="K224" s="200"/>
      <c r="L224" s="39"/>
      <c r="M224" s="201" t="s">
        <v>1</v>
      </c>
      <c r="N224" s="202" t="s">
        <v>41</v>
      </c>
      <c r="O224" s="71"/>
      <c r="P224" s="203">
        <f>O224*H224</f>
        <v>0</v>
      </c>
      <c r="Q224" s="203">
        <v>0</v>
      </c>
      <c r="R224" s="203">
        <f>Q224*H224</f>
        <v>0</v>
      </c>
      <c r="S224" s="203">
        <v>0</v>
      </c>
      <c r="T224" s="204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5" t="s">
        <v>194</v>
      </c>
      <c r="AT224" s="205" t="s">
        <v>190</v>
      </c>
      <c r="AU224" s="205" t="s">
        <v>85</v>
      </c>
      <c r="AY224" s="17" t="s">
        <v>188</v>
      </c>
      <c r="BE224" s="206">
        <f>IF(N224="základní",J224,0)</f>
        <v>0</v>
      </c>
      <c r="BF224" s="206">
        <f>IF(N224="snížená",J224,0)</f>
        <v>0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17" t="s">
        <v>83</v>
      </c>
      <c r="BK224" s="206">
        <f>ROUND(I224*H224,2)</f>
        <v>0</v>
      </c>
      <c r="BL224" s="17" t="s">
        <v>194</v>
      </c>
      <c r="BM224" s="205" t="s">
        <v>546</v>
      </c>
    </row>
    <row r="225" spans="1:65" s="13" customFormat="1" ht="11.25">
      <c r="B225" s="207"/>
      <c r="C225" s="208"/>
      <c r="D225" s="209" t="s">
        <v>196</v>
      </c>
      <c r="E225" s="210" t="s">
        <v>110</v>
      </c>
      <c r="F225" s="211" t="s">
        <v>1298</v>
      </c>
      <c r="G225" s="208"/>
      <c r="H225" s="212">
        <v>39.69</v>
      </c>
      <c r="I225" s="213"/>
      <c r="J225" s="208"/>
      <c r="K225" s="208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196</v>
      </c>
      <c r="AU225" s="218" t="s">
        <v>85</v>
      </c>
      <c r="AV225" s="13" t="s">
        <v>85</v>
      </c>
      <c r="AW225" s="13" t="s">
        <v>32</v>
      </c>
      <c r="AX225" s="13" t="s">
        <v>76</v>
      </c>
      <c r="AY225" s="218" t="s">
        <v>188</v>
      </c>
    </row>
    <row r="226" spans="1:65" s="13" customFormat="1" ht="11.25">
      <c r="B226" s="207"/>
      <c r="C226" s="208"/>
      <c r="D226" s="209" t="s">
        <v>196</v>
      </c>
      <c r="E226" s="210" t="s">
        <v>113</v>
      </c>
      <c r="F226" s="211" t="s">
        <v>1299</v>
      </c>
      <c r="G226" s="208"/>
      <c r="H226" s="212">
        <v>33.1</v>
      </c>
      <c r="I226" s="213"/>
      <c r="J226" s="208"/>
      <c r="K226" s="208"/>
      <c r="L226" s="214"/>
      <c r="M226" s="215"/>
      <c r="N226" s="216"/>
      <c r="O226" s="216"/>
      <c r="P226" s="216"/>
      <c r="Q226" s="216"/>
      <c r="R226" s="216"/>
      <c r="S226" s="216"/>
      <c r="T226" s="217"/>
      <c r="AT226" s="218" t="s">
        <v>196</v>
      </c>
      <c r="AU226" s="218" t="s">
        <v>85</v>
      </c>
      <c r="AV226" s="13" t="s">
        <v>85</v>
      </c>
      <c r="AW226" s="13" t="s">
        <v>32</v>
      </c>
      <c r="AX226" s="13" t="s">
        <v>76</v>
      </c>
      <c r="AY226" s="218" t="s">
        <v>188</v>
      </c>
    </row>
    <row r="227" spans="1:65" s="13" customFormat="1" ht="11.25">
      <c r="B227" s="207"/>
      <c r="C227" s="208"/>
      <c r="D227" s="209" t="s">
        <v>196</v>
      </c>
      <c r="E227" s="210" t="s">
        <v>117</v>
      </c>
      <c r="F227" s="211" t="s">
        <v>1300</v>
      </c>
      <c r="G227" s="208"/>
      <c r="H227" s="212">
        <v>0</v>
      </c>
      <c r="I227" s="213"/>
      <c r="J227" s="208"/>
      <c r="K227" s="208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196</v>
      </c>
      <c r="AU227" s="218" t="s">
        <v>85</v>
      </c>
      <c r="AV227" s="13" t="s">
        <v>85</v>
      </c>
      <c r="AW227" s="13" t="s">
        <v>32</v>
      </c>
      <c r="AX227" s="13" t="s">
        <v>76</v>
      </c>
      <c r="AY227" s="218" t="s">
        <v>188</v>
      </c>
    </row>
    <row r="228" spans="1:65" s="13" customFormat="1" ht="11.25">
      <c r="B228" s="207"/>
      <c r="C228" s="208"/>
      <c r="D228" s="209" t="s">
        <v>196</v>
      </c>
      <c r="E228" s="210" t="s">
        <v>120</v>
      </c>
      <c r="F228" s="211" t="s">
        <v>1301</v>
      </c>
      <c r="G228" s="208"/>
      <c r="H228" s="212">
        <v>0</v>
      </c>
      <c r="I228" s="213"/>
      <c r="J228" s="208"/>
      <c r="K228" s="208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196</v>
      </c>
      <c r="AU228" s="218" t="s">
        <v>85</v>
      </c>
      <c r="AV228" s="13" t="s">
        <v>85</v>
      </c>
      <c r="AW228" s="13" t="s">
        <v>32</v>
      </c>
      <c r="AX228" s="13" t="s">
        <v>76</v>
      </c>
      <c r="AY228" s="218" t="s">
        <v>188</v>
      </c>
    </row>
    <row r="229" spans="1:65" s="13" customFormat="1" ht="11.25">
      <c r="B229" s="207"/>
      <c r="C229" s="208"/>
      <c r="D229" s="209" t="s">
        <v>196</v>
      </c>
      <c r="E229" s="210" t="s">
        <v>123</v>
      </c>
      <c r="F229" s="211" t="s">
        <v>1302</v>
      </c>
      <c r="G229" s="208"/>
      <c r="H229" s="212">
        <v>0</v>
      </c>
      <c r="I229" s="213"/>
      <c r="J229" s="208"/>
      <c r="K229" s="208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196</v>
      </c>
      <c r="AU229" s="218" t="s">
        <v>85</v>
      </c>
      <c r="AV229" s="13" t="s">
        <v>85</v>
      </c>
      <c r="AW229" s="13" t="s">
        <v>32</v>
      </c>
      <c r="AX229" s="13" t="s">
        <v>76</v>
      </c>
      <c r="AY229" s="218" t="s">
        <v>188</v>
      </c>
    </row>
    <row r="230" spans="1:65" s="13" customFormat="1" ht="11.25">
      <c r="B230" s="207"/>
      <c r="C230" s="208"/>
      <c r="D230" s="209" t="s">
        <v>196</v>
      </c>
      <c r="E230" s="210" t="s">
        <v>126</v>
      </c>
      <c r="F230" s="211" t="s">
        <v>1303</v>
      </c>
      <c r="G230" s="208"/>
      <c r="H230" s="212">
        <v>351.73</v>
      </c>
      <c r="I230" s="213"/>
      <c r="J230" s="208"/>
      <c r="K230" s="208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196</v>
      </c>
      <c r="AU230" s="218" t="s">
        <v>85</v>
      </c>
      <c r="AV230" s="13" t="s">
        <v>85</v>
      </c>
      <c r="AW230" s="13" t="s">
        <v>32</v>
      </c>
      <c r="AX230" s="13" t="s">
        <v>76</v>
      </c>
      <c r="AY230" s="218" t="s">
        <v>188</v>
      </c>
    </row>
    <row r="231" spans="1:65" s="13" customFormat="1" ht="11.25">
      <c r="B231" s="207"/>
      <c r="C231" s="208"/>
      <c r="D231" s="209" t="s">
        <v>196</v>
      </c>
      <c r="E231" s="210" t="s">
        <v>130</v>
      </c>
      <c r="F231" s="211" t="s">
        <v>1304</v>
      </c>
      <c r="G231" s="208"/>
      <c r="H231" s="212">
        <v>59.88</v>
      </c>
      <c r="I231" s="213"/>
      <c r="J231" s="208"/>
      <c r="K231" s="208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196</v>
      </c>
      <c r="AU231" s="218" t="s">
        <v>85</v>
      </c>
      <c r="AV231" s="13" t="s">
        <v>85</v>
      </c>
      <c r="AW231" s="13" t="s">
        <v>32</v>
      </c>
      <c r="AX231" s="13" t="s">
        <v>76</v>
      </c>
      <c r="AY231" s="218" t="s">
        <v>188</v>
      </c>
    </row>
    <row r="232" spans="1:65" s="13" customFormat="1" ht="11.25">
      <c r="B232" s="207"/>
      <c r="C232" s="208"/>
      <c r="D232" s="209" t="s">
        <v>196</v>
      </c>
      <c r="E232" s="210" t="s">
        <v>134</v>
      </c>
      <c r="F232" s="211" t="s">
        <v>1305</v>
      </c>
      <c r="G232" s="208"/>
      <c r="H232" s="212">
        <v>16.600000000000001</v>
      </c>
      <c r="I232" s="213"/>
      <c r="J232" s="208"/>
      <c r="K232" s="208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196</v>
      </c>
      <c r="AU232" s="218" t="s">
        <v>85</v>
      </c>
      <c r="AV232" s="13" t="s">
        <v>85</v>
      </c>
      <c r="AW232" s="13" t="s">
        <v>32</v>
      </c>
      <c r="AX232" s="13" t="s">
        <v>76</v>
      </c>
      <c r="AY232" s="218" t="s">
        <v>188</v>
      </c>
    </row>
    <row r="233" spans="1:65" s="13" customFormat="1" ht="11.25">
      <c r="B233" s="207"/>
      <c r="C233" s="208"/>
      <c r="D233" s="209" t="s">
        <v>196</v>
      </c>
      <c r="E233" s="210" t="s">
        <v>137</v>
      </c>
      <c r="F233" s="211" t="s">
        <v>1306</v>
      </c>
      <c r="G233" s="208"/>
      <c r="H233" s="212">
        <v>15.2</v>
      </c>
      <c r="I233" s="213"/>
      <c r="J233" s="208"/>
      <c r="K233" s="208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196</v>
      </c>
      <c r="AU233" s="218" t="s">
        <v>85</v>
      </c>
      <c r="AV233" s="13" t="s">
        <v>85</v>
      </c>
      <c r="AW233" s="13" t="s">
        <v>32</v>
      </c>
      <c r="AX233" s="13" t="s">
        <v>76</v>
      </c>
      <c r="AY233" s="218" t="s">
        <v>188</v>
      </c>
    </row>
    <row r="234" spans="1:65" s="14" customFormat="1" ht="11.25">
      <c r="B234" s="219"/>
      <c r="C234" s="220"/>
      <c r="D234" s="209" t="s">
        <v>196</v>
      </c>
      <c r="E234" s="221" t="s">
        <v>1</v>
      </c>
      <c r="F234" s="222" t="s">
        <v>200</v>
      </c>
      <c r="G234" s="220"/>
      <c r="H234" s="223">
        <v>516.20000000000005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196</v>
      </c>
      <c r="AU234" s="229" t="s">
        <v>85</v>
      </c>
      <c r="AV234" s="14" t="s">
        <v>194</v>
      </c>
      <c r="AW234" s="14" t="s">
        <v>32</v>
      </c>
      <c r="AX234" s="14" t="s">
        <v>83</v>
      </c>
      <c r="AY234" s="229" t="s">
        <v>188</v>
      </c>
    </row>
    <row r="235" spans="1:65" s="12" customFormat="1" ht="22.9" customHeight="1">
      <c r="B235" s="177"/>
      <c r="C235" s="178"/>
      <c r="D235" s="179" t="s">
        <v>75</v>
      </c>
      <c r="E235" s="191" t="s">
        <v>225</v>
      </c>
      <c r="F235" s="191" t="s">
        <v>1307</v>
      </c>
      <c r="G235" s="178"/>
      <c r="H235" s="178"/>
      <c r="I235" s="181"/>
      <c r="J235" s="192">
        <f>BK235</f>
        <v>0</v>
      </c>
      <c r="K235" s="178"/>
      <c r="L235" s="183"/>
      <c r="M235" s="184"/>
      <c r="N235" s="185"/>
      <c r="O235" s="185"/>
      <c r="P235" s="186">
        <f>SUM(P236:P246)</f>
        <v>0</v>
      </c>
      <c r="Q235" s="185"/>
      <c r="R235" s="186">
        <f>SUM(R236:R246)</f>
        <v>6.0479000000000003</v>
      </c>
      <c r="S235" s="185"/>
      <c r="T235" s="187">
        <f>SUM(T236:T246)</f>
        <v>0</v>
      </c>
      <c r="AR235" s="188" t="s">
        <v>83</v>
      </c>
      <c r="AT235" s="189" t="s">
        <v>75</v>
      </c>
      <c r="AU235" s="189" t="s">
        <v>83</v>
      </c>
      <c r="AY235" s="188" t="s">
        <v>188</v>
      </c>
      <c r="BK235" s="190">
        <f>SUM(BK236:BK246)</f>
        <v>0</v>
      </c>
    </row>
    <row r="236" spans="1:65" s="2" customFormat="1" ht="24.2" customHeight="1">
      <c r="A236" s="34"/>
      <c r="B236" s="35"/>
      <c r="C236" s="193" t="s">
        <v>365</v>
      </c>
      <c r="D236" s="193" t="s">
        <v>190</v>
      </c>
      <c r="E236" s="194" t="s">
        <v>1308</v>
      </c>
      <c r="F236" s="195" t="s">
        <v>1309</v>
      </c>
      <c r="G236" s="196" t="s">
        <v>243</v>
      </c>
      <c r="H236" s="197">
        <v>7</v>
      </c>
      <c r="I236" s="198"/>
      <c r="J236" s="199">
        <f>ROUND(I236*H236,2)</f>
        <v>0</v>
      </c>
      <c r="K236" s="200"/>
      <c r="L236" s="39"/>
      <c r="M236" s="201" t="s">
        <v>1</v>
      </c>
      <c r="N236" s="202" t="s">
        <v>41</v>
      </c>
      <c r="O236" s="71"/>
      <c r="P236" s="203">
        <f>O236*H236</f>
        <v>0</v>
      </c>
      <c r="Q236" s="203">
        <v>7.4599999999999996E-3</v>
      </c>
      <c r="R236" s="203">
        <f>Q236*H236</f>
        <v>5.2219999999999996E-2</v>
      </c>
      <c r="S236" s="203">
        <v>0</v>
      </c>
      <c r="T236" s="204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5" t="s">
        <v>194</v>
      </c>
      <c r="AT236" s="205" t="s">
        <v>190</v>
      </c>
      <c r="AU236" s="205" t="s">
        <v>85</v>
      </c>
      <c r="AY236" s="17" t="s">
        <v>188</v>
      </c>
      <c r="BE236" s="206">
        <f>IF(N236="základní",J236,0)</f>
        <v>0</v>
      </c>
      <c r="BF236" s="206">
        <f>IF(N236="snížená",J236,0)</f>
        <v>0</v>
      </c>
      <c r="BG236" s="206">
        <f>IF(N236="zákl. přenesená",J236,0)</f>
        <v>0</v>
      </c>
      <c r="BH236" s="206">
        <f>IF(N236="sníž. přenesená",J236,0)</f>
        <v>0</v>
      </c>
      <c r="BI236" s="206">
        <f>IF(N236="nulová",J236,0)</f>
        <v>0</v>
      </c>
      <c r="BJ236" s="17" t="s">
        <v>83</v>
      </c>
      <c r="BK236" s="206">
        <f>ROUND(I236*H236,2)</f>
        <v>0</v>
      </c>
      <c r="BL236" s="17" t="s">
        <v>194</v>
      </c>
      <c r="BM236" s="205" t="s">
        <v>1310</v>
      </c>
    </row>
    <row r="237" spans="1:65" s="13" customFormat="1" ht="11.25">
      <c r="B237" s="207"/>
      <c r="C237" s="208"/>
      <c r="D237" s="209" t="s">
        <v>196</v>
      </c>
      <c r="E237" s="210" t="s">
        <v>1</v>
      </c>
      <c r="F237" s="211" t="s">
        <v>1311</v>
      </c>
      <c r="G237" s="208"/>
      <c r="H237" s="212">
        <v>7</v>
      </c>
      <c r="I237" s="213"/>
      <c r="J237" s="208"/>
      <c r="K237" s="208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196</v>
      </c>
      <c r="AU237" s="218" t="s">
        <v>85</v>
      </c>
      <c r="AV237" s="13" t="s">
        <v>85</v>
      </c>
      <c r="AW237" s="13" t="s">
        <v>32</v>
      </c>
      <c r="AX237" s="13" t="s">
        <v>83</v>
      </c>
      <c r="AY237" s="218" t="s">
        <v>188</v>
      </c>
    </row>
    <row r="238" spans="1:65" s="2" customFormat="1" ht="24.2" customHeight="1">
      <c r="A238" s="34"/>
      <c r="B238" s="35"/>
      <c r="C238" s="193" t="s">
        <v>371</v>
      </c>
      <c r="D238" s="193" t="s">
        <v>190</v>
      </c>
      <c r="E238" s="194" t="s">
        <v>1312</v>
      </c>
      <c r="F238" s="195" t="s">
        <v>1313</v>
      </c>
      <c r="G238" s="196" t="s">
        <v>203</v>
      </c>
      <c r="H238" s="197">
        <v>2</v>
      </c>
      <c r="I238" s="198"/>
      <c r="J238" s="199">
        <f t="shared" ref="J238:J246" si="0">ROUND(I238*H238,2)</f>
        <v>0</v>
      </c>
      <c r="K238" s="200"/>
      <c r="L238" s="39"/>
      <c r="M238" s="201" t="s">
        <v>1</v>
      </c>
      <c r="N238" s="202" t="s">
        <v>41</v>
      </c>
      <c r="O238" s="71"/>
      <c r="P238" s="203">
        <f t="shared" ref="P238:P246" si="1">O238*H238</f>
        <v>0</v>
      </c>
      <c r="Q238" s="203">
        <v>0</v>
      </c>
      <c r="R238" s="203">
        <f t="shared" ref="R238:R246" si="2">Q238*H238</f>
        <v>0</v>
      </c>
      <c r="S238" s="203">
        <v>0</v>
      </c>
      <c r="T238" s="204">
        <f t="shared" ref="T238:T246" si="3"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5" t="s">
        <v>194</v>
      </c>
      <c r="AT238" s="205" t="s">
        <v>190</v>
      </c>
      <c r="AU238" s="205" t="s">
        <v>85</v>
      </c>
      <c r="AY238" s="17" t="s">
        <v>188</v>
      </c>
      <c r="BE238" s="206">
        <f t="shared" ref="BE238:BE246" si="4">IF(N238="základní",J238,0)</f>
        <v>0</v>
      </c>
      <c r="BF238" s="206">
        <f t="shared" ref="BF238:BF246" si="5">IF(N238="snížená",J238,0)</f>
        <v>0</v>
      </c>
      <c r="BG238" s="206">
        <f t="shared" ref="BG238:BG246" si="6">IF(N238="zákl. přenesená",J238,0)</f>
        <v>0</v>
      </c>
      <c r="BH238" s="206">
        <f t="shared" ref="BH238:BH246" si="7">IF(N238="sníž. přenesená",J238,0)</f>
        <v>0</v>
      </c>
      <c r="BI238" s="206">
        <f t="shared" ref="BI238:BI246" si="8">IF(N238="nulová",J238,0)</f>
        <v>0</v>
      </c>
      <c r="BJ238" s="17" t="s">
        <v>83</v>
      </c>
      <c r="BK238" s="206">
        <f t="shared" ref="BK238:BK246" si="9">ROUND(I238*H238,2)</f>
        <v>0</v>
      </c>
      <c r="BL238" s="17" t="s">
        <v>194</v>
      </c>
      <c r="BM238" s="205" t="s">
        <v>1314</v>
      </c>
    </row>
    <row r="239" spans="1:65" s="2" customFormat="1" ht="14.45" customHeight="1">
      <c r="A239" s="34"/>
      <c r="B239" s="35"/>
      <c r="C239" s="240" t="s">
        <v>378</v>
      </c>
      <c r="D239" s="240" t="s">
        <v>406</v>
      </c>
      <c r="E239" s="241" t="s">
        <v>1315</v>
      </c>
      <c r="F239" s="242" t="s">
        <v>1316</v>
      </c>
      <c r="G239" s="243" t="s">
        <v>203</v>
      </c>
      <c r="H239" s="244">
        <v>2</v>
      </c>
      <c r="I239" s="245"/>
      <c r="J239" s="246">
        <f t="shared" si="0"/>
        <v>0</v>
      </c>
      <c r="K239" s="247"/>
      <c r="L239" s="248"/>
      <c r="M239" s="249" t="s">
        <v>1</v>
      </c>
      <c r="N239" s="250" t="s">
        <v>41</v>
      </c>
      <c r="O239" s="71"/>
      <c r="P239" s="203">
        <f t="shared" si="1"/>
        <v>0</v>
      </c>
      <c r="Q239" s="203">
        <v>4.4999999999999999E-4</v>
      </c>
      <c r="R239" s="203">
        <f t="shared" si="2"/>
        <v>8.9999999999999998E-4</v>
      </c>
      <c r="S239" s="203">
        <v>0</v>
      </c>
      <c r="T239" s="204">
        <f t="shared" si="3"/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5" t="s">
        <v>225</v>
      </c>
      <c r="AT239" s="205" t="s">
        <v>406</v>
      </c>
      <c r="AU239" s="205" t="s">
        <v>85</v>
      </c>
      <c r="AY239" s="17" t="s">
        <v>188</v>
      </c>
      <c r="BE239" s="206">
        <f t="shared" si="4"/>
        <v>0</v>
      </c>
      <c r="BF239" s="206">
        <f t="shared" si="5"/>
        <v>0</v>
      </c>
      <c r="BG239" s="206">
        <f t="shared" si="6"/>
        <v>0</v>
      </c>
      <c r="BH239" s="206">
        <f t="shared" si="7"/>
        <v>0</v>
      </c>
      <c r="BI239" s="206">
        <f t="shared" si="8"/>
        <v>0</v>
      </c>
      <c r="BJ239" s="17" t="s">
        <v>83</v>
      </c>
      <c r="BK239" s="206">
        <f t="shared" si="9"/>
        <v>0</v>
      </c>
      <c r="BL239" s="17" t="s">
        <v>194</v>
      </c>
      <c r="BM239" s="205" t="s">
        <v>1317</v>
      </c>
    </row>
    <row r="240" spans="1:65" s="2" customFormat="1" ht="24.2" customHeight="1">
      <c r="A240" s="34"/>
      <c r="B240" s="35"/>
      <c r="C240" s="193" t="s">
        <v>383</v>
      </c>
      <c r="D240" s="193" t="s">
        <v>190</v>
      </c>
      <c r="E240" s="194" t="s">
        <v>1318</v>
      </c>
      <c r="F240" s="195" t="s">
        <v>1319</v>
      </c>
      <c r="G240" s="196" t="s">
        <v>203</v>
      </c>
      <c r="H240" s="197">
        <v>6</v>
      </c>
      <c r="I240" s="198"/>
      <c r="J240" s="199">
        <f t="shared" si="0"/>
        <v>0</v>
      </c>
      <c r="K240" s="200"/>
      <c r="L240" s="39"/>
      <c r="M240" s="201" t="s">
        <v>1</v>
      </c>
      <c r="N240" s="202" t="s">
        <v>41</v>
      </c>
      <c r="O240" s="71"/>
      <c r="P240" s="203">
        <f t="shared" si="1"/>
        <v>0</v>
      </c>
      <c r="Q240" s="203">
        <v>1.0189999999999999E-2</v>
      </c>
      <c r="R240" s="203">
        <f t="shared" si="2"/>
        <v>6.114E-2</v>
      </c>
      <c r="S240" s="203">
        <v>0</v>
      </c>
      <c r="T240" s="204">
        <f t="shared" si="3"/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5" t="s">
        <v>194</v>
      </c>
      <c r="AT240" s="205" t="s">
        <v>190</v>
      </c>
      <c r="AU240" s="205" t="s">
        <v>85</v>
      </c>
      <c r="AY240" s="17" t="s">
        <v>188</v>
      </c>
      <c r="BE240" s="206">
        <f t="shared" si="4"/>
        <v>0</v>
      </c>
      <c r="BF240" s="206">
        <f t="shared" si="5"/>
        <v>0</v>
      </c>
      <c r="BG240" s="206">
        <f t="shared" si="6"/>
        <v>0</v>
      </c>
      <c r="BH240" s="206">
        <f t="shared" si="7"/>
        <v>0</v>
      </c>
      <c r="BI240" s="206">
        <f t="shared" si="8"/>
        <v>0</v>
      </c>
      <c r="BJ240" s="17" t="s">
        <v>83</v>
      </c>
      <c r="BK240" s="206">
        <f t="shared" si="9"/>
        <v>0</v>
      </c>
      <c r="BL240" s="17" t="s">
        <v>194</v>
      </c>
      <c r="BM240" s="205" t="s">
        <v>1320</v>
      </c>
    </row>
    <row r="241" spans="1:65" s="2" customFormat="1" ht="14.45" customHeight="1">
      <c r="A241" s="34"/>
      <c r="B241" s="35"/>
      <c r="C241" s="240" t="s">
        <v>389</v>
      </c>
      <c r="D241" s="240" t="s">
        <v>406</v>
      </c>
      <c r="E241" s="241" t="s">
        <v>1321</v>
      </c>
      <c r="F241" s="242" t="s">
        <v>1322</v>
      </c>
      <c r="G241" s="243" t="s">
        <v>203</v>
      </c>
      <c r="H241" s="244">
        <v>4</v>
      </c>
      <c r="I241" s="245"/>
      <c r="J241" s="246">
        <f t="shared" si="0"/>
        <v>0</v>
      </c>
      <c r="K241" s="247"/>
      <c r="L241" s="248"/>
      <c r="M241" s="249" t="s">
        <v>1</v>
      </c>
      <c r="N241" s="250" t="s">
        <v>41</v>
      </c>
      <c r="O241" s="71"/>
      <c r="P241" s="203">
        <f t="shared" si="1"/>
        <v>0</v>
      </c>
      <c r="Q241" s="203">
        <v>1.054</v>
      </c>
      <c r="R241" s="203">
        <f t="shared" si="2"/>
        <v>4.2160000000000002</v>
      </c>
      <c r="S241" s="203">
        <v>0</v>
      </c>
      <c r="T241" s="204">
        <f t="shared" si="3"/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5" t="s">
        <v>225</v>
      </c>
      <c r="AT241" s="205" t="s">
        <v>406</v>
      </c>
      <c r="AU241" s="205" t="s">
        <v>85</v>
      </c>
      <c r="AY241" s="17" t="s">
        <v>188</v>
      </c>
      <c r="BE241" s="206">
        <f t="shared" si="4"/>
        <v>0</v>
      </c>
      <c r="BF241" s="206">
        <f t="shared" si="5"/>
        <v>0</v>
      </c>
      <c r="BG241" s="206">
        <f t="shared" si="6"/>
        <v>0</v>
      </c>
      <c r="BH241" s="206">
        <f t="shared" si="7"/>
        <v>0</v>
      </c>
      <c r="BI241" s="206">
        <f t="shared" si="8"/>
        <v>0</v>
      </c>
      <c r="BJ241" s="17" t="s">
        <v>83</v>
      </c>
      <c r="BK241" s="206">
        <f t="shared" si="9"/>
        <v>0</v>
      </c>
      <c r="BL241" s="17" t="s">
        <v>194</v>
      </c>
      <c r="BM241" s="205" t="s">
        <v>1323</v>
      </c>
    </row>
    <row r="242" spans="1:65" s="2" customFormat="1" ht="24.2" customHeight="1">
      <c r="A242" s="34"/>
      <c r="B242" s="35"/>
      <c r="C242" s="240" t="s">
        <v>395</v>
      </c>
      <c r="D242" s="240" t="s">
        <v>406</v>
      </c>
      <c r="E242" s="241" t="s">
        <v>1324</v>
      </c>
      <c r="F242" s="242" t="s">
        <v>1325</v>
      </c>
      <c r="G242" s="243" t="s">
        <v>203</v>
      </c>
      <c r="H242" s="244">
        <v>2</v>
      </c>
      <c r="I242" s="245"/>
      <c r="J242" s="246">
        <f t="shared" si="0"/>
        <v>0</v>
      </c>
      <c r="K242" s="247"/>
      <c r="L242" s="248"/>
      <c r="M242" s="249" t="s">
        <v>1</v>
      </c>
      <c r="N242" s="250" t="s">
        <v>41</v>
      </c>
      <c r="O242" s="71"/>
      <c r="P242" s="203">
        <f t="shared" si="1"/>
        <v>0</v>
      </c>
      <c r="Q242" s="203">
        <v>8.1000000000000003E-2</v>
      </c>
      <c r="R242" s="203">
        <f t="shared" si="2"/>
        <v>0.16200000000000001</v>
      </c>
      <c r="S242" s="203">
        <v>0</v>
      </c>
      <c r="T242" s="204">
        <f t="shared" si="3"/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5" t="s">
        <v>225</v>
      </c>
      <c r="AT242" s="205" t="s">
        <v>406</v>
      </c>
      <c r="AU242" s="205" t="s">
        <v>85</v>
      </c>
      <c r="AY242" s="17" t="s">
        <v>188</v>
      </c>
      <c r="BE242" s="206">
        <f t="shared" si="4"/>
        <v>0</v>
      </c>
      <c r="BF242" s="206">
        <f t="shared" si="5"/>
        <v>0</v>
      </c>
      <c r="BG242" s="206">
        <f t="shared" si="6"/>
        <v>0</v>
      </c>
      <c r="BH242" s="206">
        <f t="shared" si="7"/>
        <v>0</v>
      </c>
      <c r="BI242" s="206">
        <f t="shared" si="8"/>
        <v>0</v>
      </c>
      <c r="BJ242" s="17" t="s">
        <v>83</v>
      </c>
      <c r="BK242" s="206">
        <f t="shared" si="9"/>
        <v>0</v>
      </c>
      <c r="BL242" s="17" t="s">
        <v>194</v>
      </c>
      <c r="BM242" s="205" t="s">
        <v>1326</v>
      </c>
    </row>
    <row r="243" spans="1:65" s="2" customFormat="1" ht="24.2" customHeight="1">
      <c r="A243" s="34"/>
      <c r="B243" s="35"/>
      <c r="C243" s="193" t="s">
        <v>400</v>
      </c>
      <c r="D243" s="193" t="s">
        <v>190</v>
      </c>
      <c r="E243" s="194" t="s">
        <v>1327</v>
      </c>
      <c r="F243" s="195" t="s">
        <v>1328</v>
      </c>
      <c r="G243" s="196" t="s">
        <v>203</v>
      </c>
      <c r="H243" s="197">
        <v>2</v>
      </c>
      <c r="I243" s="198"/>
      <c r="J243" s="199">
        <f t="shared" si="0"/>
        <v>0</v>
      </c>
      <c r="K243" s="200"/>
      <c r="L243" s="39"/>
      <c r="M243" s="201" t="s">
        <v>1</v>
      </c>
      <c r="N243" s="202" t="s">
        <v>41</v>
      </c>
      <c r="O243" s="71"/>
      <c r="P243" s="203">
        <f t="shared" si="1"/>
        <v>0</v>
      </c>
      <c r="Q243" s="203">
        <v>1.248E-2</v>
      </c>
      <c r="R243" s="203">
        <f t="shared" si="2"/>
        <v>2.496E-2</v>
      </c>
      <c r="S243" s="203">
        <v>0</v>
      </c>
      <c r="T243" s="204">
        <f t="shared" si="3"/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5" t="s">
        <v>194</v>
      </c>
      <c r="AT243" s="205" t="s">
        <v>190</v>
      </c>
      <c r="AU243" s="205" t="s">
        <v>85</v>
      </c>
      <c r="AY243" s="17" t="s">
        <v>188</v>
      </c>
      <c r="BE243" s="206">
        <f t="shared" si="4"/>
        <v>0</v>
      </c>
      <c r="BF243" s="206">
        <f t="shared" si="5"/>
        <v>0</v>
      </c>
      <c r="BG243" s="206">
        <f t="shared" si="6"/>
        <v>0</v>
      </c>
      <c r="BH243" s="206">
        <f t="shared" si="7"/>
        <v>0</v>
      </c>
      <c r="BI243" s="206">
        <f t="shared" si="8"/>
        <v>0</v>
      </c>
      <c r="BJ243" s="17" t="s">
        <v>83</v>
      </c>
      <c r="BK243" s="206">
        <f t="shared" si="9"/>
        <v>0</v>
      </c>
      <c r="BL243" s="17" t="s">
        <v>194</v>
      </c>
      <c r="BM243" s="205" t="s">
        <v>1329</v>
      </c>
    </row>
    <row r="244" spans="1:65" s="2" customFormat="1" ht="24.2" customHeight="1">
      <c r="A244" s="34"/>
      <c r="B244" s="35"/>
      <c r="C244" s="240" t="s">
        <v>405</v>
      </c>
      <c r="D244" s="240" t="s">
        <v>406</v>
      </c>
      <c r="E244" s="241" t="s">
        <v>1330</v>
      </c>
      <c r="F244" s="242" t="s">
        <v>1331</v>
      </c>
      <c r="G244" s="243" t="s">
        <v>203</v>
      </c>
      <c r="H244" s="244">
        <v>2</v>
      </c>
      <c r="I244" s="245"/>
      <c r="J244" s="246">
        <f t="shared" si="0"/>
        <v>0</v>
      </c>
      <c r="K244" s="247"/>
      <c r="L244" s="248"/>
      <c r="M244" s="249" t="s">
        <v>1</v>
      </c>
      <c r="N244" s="250" t="s">
        <v>41</v>
      </c>
      <c r="O244" s="71"/>
      <c r="P244" s="203">
        <f t="shared" si="1"/>
        <v>0</v>
      </c>
      <c r="Q244" s="203">
        <v>0.54800000000000004</v>
      </c>
      <c r="R244" s="203">
        <f t="shared" si="2"/>
        <v>1.0960000000000001</v>
      </c>
      <c r="S244" s="203">
        <v>0</v>
      </c>
      <c r="T244" s="204">
        <f t="shared" si="3"/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5" t="s">
        <v>225</v>
      </c>
      <c r="AT244" s="205" t="s">
        <v>406</v>
      </c>
      <c r="AU244" s="205" t="s">
        <v>85</v>
      </c>
      <c r="AY244" s="17" t="s">
        <v>188</v>
      </c>
      <c r="BE244" s="206">
        <f t="shared" si="4"/>
        <v>0</v>
      </c>
      <c r="BF244" s="206">
        <f t="shared" si="5"/>
        <v>0</v>
      </c>
      <c r="BG244" s="206">
        <f t="shared" si="6"/>
        <v>0</v>
      </c>
      <c r="BH244" s="206">
        <f t="shared" si="7"/>
        <v>0</v>
      </c>
      <c r="BI244" s="206">
        <f t="shared" si="8"/>
        <v>0</v>
      </c>
      <c r="BJ244" s="17" t="s">
        <v>83</v>
      </c>
      <c r="BK244" s="206">
        <f t="shared" si="9"/>
        <v>0</v>
      </c>
      <c r="BL244" s="17" t="s">
        <v>194</v>
      </c>
      <c r="BM244" s="205" t="s">
        <v>1332</v>
      </c>
    </row>
    <row r="245" spans="1:65" s="2" customFormat="1" ht="24.2" customHeight="1">
      <c r="A245" s="34"/>
      <c r="B245" s="35"/>
      <c r="C245" s="193" t="s">
        <v>410</v>
      </c>
      <c r="D245" s="193" t="s">
        <v>190</v>
      </c>
      <c r="E245" s="194" t="s">
        <v>1333</v>
      </c>
      <c r="F245" s="195" t="s">
        <v>1334</v>
      </c>
      <c r="G245" s="196" t="s">
        <v>203</v>
      </c>
      <c r="H245" s="197">
        <v>2</v>
      </c>
      <c r="I245" s="198"/>
      <c r="J245" s="199">
        <f t="shared" si="0"/>
        <v>0</v>
      </c>
      <c r="K245" s="200"/>
      <c r="L245" s="39"/>
      <c r="M245" s="201" t="s">
        <v>1</v>
      </c>
      <c r="N245" s="202" t="s">
        <v>41</v>
      </c>
      <c r="O245" s="71"/>
      <c r="P245" s="203">
        <f t="shared" si="1"/>
        <v>0</v>
      </c>
      <c r="Q245" s="203">
        <v>0.21734000000000001</v>
      </c>
      <c r="R245" s="203">
        <f t="shared" si="2"/>
        <v>0.43468000000000001</v>
      </c>
      <c r="S245" s="203">
        <v>0</v>
      </c>
      <c r="T245" s="204">
        <f t="shared" si="3"/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5" t="s">
        <v>194</v>
      </c>
      <c r="AT245" s="205" t="s">
        <v>190</v>
      </c>
      <c r="AU245" s="205" t="s">
        <v>85</v>
      </c>
      <c r="AY245" s="17" t="s">
        <v>188</v>
      </c>
      <c r="BE245" s="206">
        <f t="shared" si="4"/>
        <v>0</v>
      </c>
      <c r="BF245" s="206">
        <f t="shared" si="5"/>
        <v>0</v>
      </c>
      <c r="BG245" s="206">
        <f t="shared" si="6"/>
        <v>0</v>
      </c>
      <c r="BH245" s="206">
        <f t="shared" si="7"/>
        <v>0</v>
      </c>
      <c r="BI245" s="206">
        <f t="shared" si="8"/>
        <v>0</v>
      </c>
      <c r="BJ245" s="17" t="s">
        <v>83</v>
      </c>
      <c r="BK245" s="206">
        <f t="shared" si="9"/>
        <v>0</v>
      </c>
      <c r="BL245" s="17" t="s">
        <v>194</v>
      </c>
      <c r="BM245" s="205" t="s">
        <v>1335</v>
      </c>
    </row>
    <row r="246" spans="1:65" s="2" customFormat="1" ht="24.2" customHeight="1">
      <c r="A246" s="34"/>
      <c r="B246" s="35"/>
      <c r="C246" s="240" t="s">
        <v>415</v>
      </c>
      <c r="D246" s="240" t="s">
        <v>406</v>
      </c>
      <c r="E246" s="241" t="s">
        <v>1336</v>
      </c>
      <c r="F246" s="242" t="s">
        <v>1337</v>
      </c>
      <c r="G246" s="243" t="s">
        <v>203</v>
      </c>
      <c r="H246" s="244">
        <v>2</v>
      </c>
      <c r="I246" s="245"/>
      <c r="J246" s="246">
        <f t="shared" si="0"/>
        <v>0</v>
      </c>
      <c r="K246" s="247"/>
      <c r="L246" s="248"/>
      <c r="M246" s="249" t="s">
        <v>1</v>
      </c>
      <c r="N246" s="250" t="s">
        <v>41</v>
      </c>
      <c r="O246" s="71"/>
      <c r="P246" s="203">
        <f t="shared" si="1"/>
        <v>0</v>
      </c>
      <c r="Q246" s="203">
        <v>0</v>
      </c>
      <c r="R246" s="203">
        <f t="shared" si="2"/>
        <v>0</v>
      </c>
      <c r="S246" s="203">
        <v>0</v>
      </c>
      <c r="T246" s="204">
        <f t="shared" si="3"/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5" t="s">
        <v>225</v>
      </c>
      <c r="AT246" s="205" t="s">
        <v>406</v>
      </c>
      <c r="AU246" s="205" t="s">
        <v>85</v>
      </c>
      <c r="AY246" s="17" t="s">
        <v>188</v>
      </c>
      <c r="BE246" s="206">
        <f t="shared" si="4"/>
        <v>0</v>
      </c>
      <c r="BF246" s="206">
        <f t="shared" si="5"/>
        <v>0</v>
      </c>
      <c r="BG246" s="206">
        <f t="shared" si="6"/>
        <v>0</v>
      </c>
      <c r="BH246" s="206">
        <f t="shared" si="7"/>
        <v>0</v>
      </c>
      <c r="BI246" s="206">
        <f t="shared" si="8"/>
        <v>0</v>
      </c>
      <c r="BJ246" s="17" t="s">
        <v>83</v>
      </c>
      <c r="BK246" s="206">
        <f t="shared" si="9"/>
        <v>0</v>
      </c>
      <c r="BL246" s="17" t="s">
        <v>194</v>
      </c>
      <c r="BM246" s="205" t="s">
        <v>1338</v>
      </c>
    </row>
    <row r="247" spans="1:65" s="12" customFormat="1" ht="22.9" customHeight="1">
      <c r="B247" s="177"/>
      <c r="C247" s="178"/>
      <c r="D247" s="179" t="s">
        <v>75</v>
      </c>
      <c r="E247" s="191" t="s">
        <v>230</v>
      </c>
      <c r="F247" s="191" t="s">
        <v>566</v>
      </c>
      <c r="G247" s="178"/>
      <c r="H247" s="178"/>
      <c r="I247" s="181"/>
      <c r="J247" s="192">
        <f>BK247</f>
        <v>0</v>
      </c>
      <c r="K247" s="178"/>
      <c r="L247" s="183"/>
      <c r="M247" s="184"/>
      <c r="N247" s="185"/>
      <c r="O247" s="185"/>
      <c r="P247" s="186">
        <f>SUM(P248:P301)</f>
        <v>0</v>
      </c>
      <c r="Q247" s="185"/>
      <c r="R247" s="186">
        <f>SUM(R248:R301)</f>
        <v>1.2728491899999999</v>
      </c>
      <c r="S247" s="185"/>
      <c r="T247" s="187">
        <f>SUM(T248:T301)</f>
        <v>10.454395</v>
      </c>
      <c r="AR247" s="188" t="s">
        <v>83</v>
      </c>
      <c r="AT247" s="189" t="s">
        <v>75</v>
      </c>
      <c r="AU247" s="189" t="s">
        <v>83</v>
      </c>
      <c r="AY247" s="188" t="s">
        <v>188</v>
      </c>
      <c r="BK247" s="190">
        <f>SUM(BK248:BK301)</f>
        <v>0</v>
      </c>
    </row>
    <row r="248" spans="1:65" s="2" customFormat="1" ht="24.2" customHeight="1">
      <c r="A248" s="34"/>
      <c r="B248" s="35"/>
      <c r="C248" s="193" t="s">
        <v>419</v>
      </c>
      <c r="D248" s="193" t="s">
        <v>190</v>
      </c>
      <c r="E248" s="194" t="s">
        <v>568</v>
      </c>
      <c r="F248" s="195" t="s">
        <v>569</v>
      </c>
      <c r="G248" s="196" t="s">
        <v>193</v>
      </c>
      <c r="H248" s="197">
        <v>250</v>
      </c>
      <c r="I248" s="198"/>
      <c r="J248" s="199">
        <f>ROUND(I248*H248,2)</f>
        <v>0</v>
      </c>
      <c r="K248" s="200"/>
      <c r="L248" s="39"/>
      <c r="M248" s="201" t="s">
        <v>1</v>
      </c>
      <c r="N248" s="202" t="s">
        <v>41</v>
      </c>
      <c r="O248" s="71"/>
      <c r="P248" s="203">
        <f>O248*H248</f>
        <v>0</v>
      </c>
      <c r="Q248" s="203">
        <v>0</v>
      </c>
      <c r="R248" s="203">
        <f>Q248*H248</f>
        <v>0</v>
      </c>
      <c r="S248" s="203">
        <v>0</v>
      </c>
      <c r="T248" s="204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5" t="s">
        <v>194</v>
      </c>
      <c r="AT248" s="205" t="s">
        <v>190</v>
      </c>
      <c r="AU248" s="205" t="s">
        <v>85</v>
      </c>
      <c r="AY248" s="17" t="s">
        <v>188</v>
      </c>
      <c r="BE248" s="206">
        <f>IF(N248="základní",J248,0)</f>
        <v>0</v>
      </c>
      <c r="BF248" s="206">
        <f>IF(N248="snížená",J248,0)</f>
        <v>0</v>
      </c>
      <c r="BG248" s="206">
        <f>IF(N248="zákl. přenesená",J248,0)</f>
        <v>0</v>
      </c>
      <c r="BH248" s="206">
        <f>IF(N248="sníž. přenesená",J248,0)</f>
        <v>0</v>
      </c>
      <c r="BI248" s="206">
        <f>IF(N248="nulová",J248,0)</f>
        <v>0</v>
      </c>
      <c r="BJ248" s="17" t="s">
        <v>83</v>
      </c>
      <c r="BK248" s="206">
        <f>ROUND(I248*H248,2)</f>
        <v>0</v>
      </c>
      <c r="BL248" s="17" t="s">
        <v>194</v>
      </c>
      <c r="BM248" s="205" t="s">
        <v>570</v>
      </c>
    </row>
    <row r="249" spans="1:65" s="2" customFormat="1" ht="24.2" customHeight="1">
      <c r="A249" s="34"/>
      <c r="B249" s="35"/>
      <c r="C249" s="193" t="s">
        <v>423</v>
      </c>
      <c r="D249" s="193" t="s">
        <v>190</v>
      </c>
      <c r="E249" s="194" t="s">
        <v>572</v>
      </c>
      <c r="F249" s="195" t="s">
        <v>573</v>
      </c>
      <c r="G249" s="196" t="s">
        <v>193</v>
      </c>
      <c r="H249" s="197">
        <v>11250</v>
      </c>
      <c r="I249" s="198"/>
      <c r="J249" s="199">
        <f>ROUND(I249*H249,2)</f>
        <v>0</v>
      </c>
      <c r="K249" s="200"/>
      <c r="L249" s="39"/>
      <c r="M249" s="201" t="s">
        <v>1</v>
      </c>
      <c r="N249" s="202" t="s">
        <v>41</v>
      </c>
      <c r="O249" s="71"/>
      <c r="P249" s="203">
        <f>O249*H249</f>
        <v>0</v>
      </c>
      <c r="Q249" s="203">
        <v>0</v>
      </c>
      <c r="R249" s="203">
        <f>Q249*H249</f>
        <v>0</v>
      </c>
      <c r="S249" s="203">
        <v>0</v>
      </c>
      <c r="T249" s="204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05" t="s">
        <v>194</v>
      </c>
      <c r="AT249" s="205" t="s">
        <v>190</v>
      </c>
      <c r="AU249" s="205" t="s">
        <v>85</v>
      </c>
      <c r="AY249" s="17" t="s">
        <v>188</v>
      </c>
      <c r="BE249" s="206">
        <f>IF(N249="základní",J249,0)</f>
        <v>0</v>
      </c>
      <c r="BF249" s="206">
        <f>IF(N249="snížená",J249,0)</f>
        <v>0</v>
      </c>
      <c r="BG249" s="206">
        <f>IF(N249="zákl. přenesená",J249,0)</f>
        <v>0</v>
      </c>
      <c r="BH249" s="206">
        <f>IF(N249="sníž. přenesená",J249,0)</f>
        <v>0</v>
      </c>
      <c r="BI249" s="206">
        <f>IF(N249="nulová",J249,0)</f>
        <v>0</v>
      </c>
      <c r="BJ249" s="17" t="s">
        <v>83</v>
      </c>
      <c r="BK249" s="206">
        <f>ROUND(I249*H249,2)</f>
        <v>0</v>
      </c>
      <c r="BL249" s="17" t="s">
        <v>194</v>
      </c>
      <c r="BM249" s="205" t="s">
        <v>574</v>
      </c>
    </row>
    <row r="250" spans="1:65" s="13" customFormat="1" ht="11.25">
      <c r="B250" s="207"/>
      <c r="C250" s="208"/>
      <c r="D250" s="209" t="s">
        <v>196</v>
      </c>
      <c r="E250" s="208"/>
      <c r="F250" s="211" t="s">
        <v>1339</v>
      </c>
      <c r="G250" s="208"/>
      <c r="H250" s="212">
        <v>11250</v>
      </c>
      <c r="I250" s="213"/>
      <c r="J250" s="208"/>
      <c r="K250" s="208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196</v>
      </c>
      <c r="AU250" s="218" t="s">
        <v>85</v>
      </c>
      <c r="AV250" s="13" t="s">
        <v>85</v>
      </c>
      <c r="AW250" s="13" t="s">
        <v>4</v>
      </c>
      <c r="AX250" s="13" t="s">
        <v>83</v>
      </c>
      <c r="AY250" s="218" t="s">
        <v>188</v>
      </c>
    </row>
    <row r="251" spans="1:65" s="2" customFormat="1" ht="24.2" customHeight="1">
      <c r="A251" s="34"/>
      <c r="B251" s="35"/>
      <c r="C251" s="193" t="s">
        <v>427</v>
      </c>
      <c r="D251" s="193" t="s">
        <v>190</v>
      </c>
      <c r="E251" s="194" t="s">
        <v>577</v>
      </c>
      <c r="F251" s="195" t="s">
        <v>578</v>
      </c>
      <c r="G251" s="196" t="s">
        <v>193</v>
      </c>
      <c r="H251" s="197">
        <v>250</v>
      </c>
      <c r="I251" s="198"/>
      <c r="J251" s="199">
        <f>ROUND(I251*H251,2)</f>
        <v>0</v>
      </c>
      <c r="K251" s="200"/>
      <c r="L251" s="39"/>
      <c r="M251" s="201" t="s">
        <v>1</v>
      </c>
      <c r="N251" s="202" t="s">
        <v>41</v>
      </c>
      <c r="O251" s="71"/>
      <c r="P251" s="203">
        <f>O251*H251</f>
        <v>0</v>
      </c>
      <c r="Q251" s="203">
        <v>0</v>
      </c>
      <c r="R251" s="203">
        <f>Q251*H251</f>
        <v>0</v>
      </c>
      <c r="S251" s="203">
        <v>0</v>
      </c>
      <c r="T251" s="204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05" t="s">
        <v>194</v>
      </c>
      <c r="AT251" s="205" t="s">
        <v>190</v>
      </c>
      <c r="AU251" s="205" t="s">
        <v>85</v>
      </c>
      <c r="AY251" s="17" t="s">
        <v>188</v>
      </c>
      <c r="BE251" s="206">
        <f>IF(N251="základní",J251,0)</f>
        <v>0</v>
      </c>
      <c r="BF251" s="206">
        <f>IF(N251="snížená",J251,0)</f>
        <v>0</v>
      </c>
      <c r="BG251" s="206">
        <f>IF(N251="zákl. přenesená",J251,0)</f>
        <v>0</v>
      </c>
      <c r="BH251" s="206">
        <f>IF(N251="sníž. přenesená",J251,0)</f>
        <v>0</v>
      </c>
      <c r="BI251" s="206">
        <f>IF(N251="nulová",J251,0)</f>
        <v>0</v>
      </c>
      <c r="BJ251" s="17" t="s">
        <v>83</v>
      </c>
      <c r="BK251" s="206">
        <f>ROUND(I251*H251,2)</f>
        <v>0</v>
      </c>
      <c r="BL251" s="17" t="s">
        <v>194</v>
      </c>
      <c r="BM251" s="205" t="s">
        <v>579</v>
      </c>
    </row>
    <row r="252" spans="1:65" s="2" customFormat="1" ht="14.45" customHeight="1">
      <c r="A252" s="34"/>
      <c r="B252" s="35"/>
      <c r="C252" s="193" t="s">
        <v>431</v>
      </c>
      <c r="D252" s="193" t="s">
        <v>190</v>
      </c>
      <c r="E252" s="194" t="s">
        <v>581</v>
      </c>
      <c r="F252" s="195" t="s">
        <v>582</v>
      </c>
      <c r="G252" s="196" t="s">
        <v>193</v>
      </c>
      <c r="H252" s="197">
        <v>250</v>
      </c>
      <c r="I252" s="198"/>
      <c r="J252" s="199">
        <f>ROUND(I252*H252,2)</f>
        <v>0</v>
      </c>
      <c r="K252" s="200"/>
      <c r="L252" s="39"/>
      <c r="M252" s="201" t="s">
        <v>1</v>
      </c>
      <c r="N252" s="202" t="s">
        <v>41</v>
      </c>
      <c r="O252" s="71"/>
      <c r="P252" s="203">
        <f>O252*H252</f>
        <v>0</v>
      </c>
      <c r="Q252" s="203">
        <v>0</v>
      </c>
      <c r="R252" s="203">
        <f>Q252*H252</f>
        <v>0</v>
      </c>
      <c r="S252" s="203">
        <v>0</v>
      </c>
      <c r="T252" s="204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5" t="s">
        <v>194</v>
      </c>
      <c r="AT252" s="205" t="s">
        <v>190</v>
      </c>
      <c r="AU252" s="205" t="s">
        <v>85</v>
      </c>
      <c r="AY252" s="17" t="s">
        <v>188</v>
      </c>
      <c r="BE252" s="206">
        <f>IF(N252="základní",J252,0)</f>
        <v>0</v>
      </c>
      <c r="BF252" s="206">
        <f>IF(N252="snížená",J252,0)</f>
        <v>0</v>
      </c>
      <c r="BG252" s="206">
        <f>IF(N252="zákl. přenesená",J252,0)</f>
        <v>0</v>
      </c>
      <c r="BH252" s="206">
        <f>IF(N252="sníž. přenesená",J252,0)</f>
        <v>0</v>
      </c>
      <c r="BI252" s="206">
        <f>IF(N252="nulová",J252,0)</f>
        <v>0</v>
      </c>
      <c r="BJ252" s="17" t="s">
        <v>83</v>
      </c>
      <c r="BK252" s="206">
        <f>ROUND(I252*H252,2)</f>
        <v>0</v>
      </c>
      <c r="BL252" s="17" t="s">
        <v>194</v>
      </c>
      <c r="BM252" s="205" t="s">
        <v>583</v>
      </c>
    </row>
    <row r="253" spans="1:65" s="2" customFormat="1" ht="14.45" customHeight="1">
      <c r="A253" s="34"/>
      <c r="B253" s="35"/>
      <c r="C253" s="193" t="s">
        <v>436</v>
      </c>
      <c r="D253" s="193" t="s">
        <v>190</v>
      </c>
      <c r="E253" s="194" t="s">
        <v>585</v>
      </c>
      <c r="F253" s="195" t="s">
        <v>586</v>
      </c>
      <c r="G253" s="196" t="s">
        <v>193</v>
      </c>
      <c r="H253" s="197">
        <v>11250</v>
      </c>
      <c r="I253" s="198"/>
      <c r="J253" s="199">
        <f>ROUND(I253*H253,2)</f>
        <v>0</v>
      </c>
      <c r="K253" s="200"/>
      <c r="L253" s="39"/>
      <c r="M253" s="201" t="s">
        <v>1</v>
      </c>
      <c r="N253" s="202" t="s">
        <v>41</v>
      </c>
      <c r="O253" s="71"/>
      <c r="P253" s="203">
        <f>O253*H253</f>
        <v>0</v>
      </c>
      <c r="Q253" s="203">
        <v>0</v>
      </c>
      <c r="R253" s="203">
        <f>Q253*H253</f>
        <v>0</v>
      </c>
      <c r="S253" s="203">
        <v>0</v>
      </c>
      <c r="T253" s="204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05" t="s">
        <v>194</v>
      </c>
      <c r="AT253" s="205" t="s">
        <v>190</v>
      </c>
      <c r="AU253" s="205" t="s">
        <v>85</v>
      </c>
      <c r="AY253" s="17" t="s">
        <v>188</v>
      </c>
      <c r="BE253" s="206">
        <f>IF(N253="základní",J253,0)</f>
        <v>0</v>
      </c>
      <c r="BF253" s="206">
        <f>IF(N253="snížená",J253,0)</f>
        <v>0</v>
      </c>
      <c r="BG253" s="206">
        <f>IF(N253="zákl. přenesená",J253,0)</f>
        <v>0</v>
      </c>
      <c r="BH253" s="206">
        <f>IF(N253="sníž. přenesená",J253,0)</f>
        <v>0</v>
      </c>
      <c r="BI253" s="206">
        <f>IF(N253="nulová",J253,0)</f>
        <v>0</v>
      </c>
      <c r="BJ253" s="17" t="s">
        <v>83</v>
      </c>
      <c r="BK253" s="206">
        <f>ROUND(I253*H253,2)</f>
        <v>0</v>
      </c>
      <c r="BL253" s="17" t="s">
        <v>194</v>
      </c>
      <c r="BM253" s="205" t="s">
        <v>587</v>
      </c>
    </row>
    <row r="254" spans="1:65" s="13" customFormat="1" ht="11.25">
      <c r="B254" s="207"/>
      <c r="C254" s="208"/>
      <c r="D254" s="209" t="s">
        <v>196</v>
      </c>
      <c r="E254" s="208"/>
      <c r="F254" s="211" t="s">
        <v>1339</v>
      </c>
      <c r="G254" s="208"/>
      <c r="H254" s="212">
        <v>11250</v>
      </c>
      <c r="I254" s="213"/>
      <c r="J254" s="208"/>
      <c r="K254" s="208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196</v>
      </c>
      <c r="AU254" s="218" t="s">
        <v>85</v>
      </c>
      <c r="AV254" s="13" t="s">
        <v>85</v>
      </c>
      <c r="AW254" s="13" t="s">
        <v>4</v>
      </c>
      <c r="AX254" s="13" t="s">
        <v>83</v>
      </c>
      <c r="AY254" s="218" t="s">
        <v>188</v>
      </c>
    </row>
    <row r="255" spans="1:65" s="2" customFormat="1" ht="14.45" customHeight="1">
      <c r="A255" s="34"/>
      <c r="B255" s="35"/>
      <c r="C255" s="193" t="s">
        <v>440</v>
      </c>
      <c r="D255" s="193" t="s">
        <v>190</v>
      </c>
      <c r="E255" s="194" t="s">
        <v>589</v>
      </c>
      <c r="F255" s="195" t="s">
        <v>590</v>
      </c>
      <c r="G255" s="196" t="s">
        <v>193</v>
      </c>
      <c r="H255" s="197">
        <v>250</v>
      </c>
      <c r="I255" s="198"/>
      <c r="J255" s="199">
        <f>ROUND(I255*H255,2)</f>
        <v>0</v>
      </c>
      <c r="K255" s="200"/>
      <c r="L255" s="39"/>
      <c r="M255" s="201" t="s">
        <v>1</v>
      </c>
      <c r="N255" s="202" t="s">
        <v>41</v>
      </c>
      <c r="O255" s="71"/>
      <c r="P255" s="203">
        <f>O255*H255</f>
        <v>0</v>
      </c>
      <c r="Q255" s="203">
        <v>0</v>
      </c>
      <c r="R255" s="203">
        <f>Q255*H255</f>
        <v>0</v>
      </c>
      <c r="S255" s="203">
        <v>0</v>
      </c>
      <c r="T255" s="204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5" t="s">
        <v>194</v>
      </c>
      <c r="AT255" s="205" t="s">
        <v>190</v>
      </c>
      <c r="AU255" s="205" t="s">
        <v>85</v>
      </c>
      <c r="AY255" s="17" t="s">
        <v>188</v>
      </c>
      <c r="BE255" s="206">
        <f>IF(N255="základní",J255,0)</f>
        <v>0</v>
      </c>
      <c r="BF255" s="206">
        <f>IF(N255="snížená",J255,0)</f>
        <v>0</v>
      </c>
      <c r="BG255" s="206">
        <f>IF(N255="zákl. přenesená",J255,0)</f>
        <v>0</v>
      </c>
      <c r="BH255" s="206">
        <f>IF(N255="sníž. přenesená",J255,0)</f>
        <v>0</v>
      </c>
      <c r="BI255" s="206">
        <f>IF(N255="nulová",J255,0)</f>
        <v>0</v>
      </c>
      <c r="BJ255" s="17" t="s">
        <v>83</v>
      </c>
      <c r="BK255" s="206">
        <f>ROUND(I255*H255,2)</f>
        <v>0</v>
      </c>
      <c r="BL255" s="17" t="s">
        <v>194</v>
      </c>
      <c r="BM255" s="205" t="s">
        <v>591</v>
      </c>
    </row>
    <row r="256" spans="1:65" s="2" customFormat="1" ht="14.45" customHeight="1">
      <c r="A256" s="34"/>
      <c r="B256" s="35"/>
      <c r="C256" s="193" t="s">
        <v>445</v>
      </c>
      <c r="D256" s="193" t="s">
        <v>190</v>
      </c>
      <c r="E256" s="194" t="s">
        <v>593</v>
      </c>
      <c r="F256" s="195" t="s">
        <v>594</v>
      </c>
      <c r="G256" s="196" t="s">
        <v>243</v>
      </c>
      <c r="H256" s="197">
        <v>6</v>
      </c>
      <c r="I256" s="198"/>
      <c r="J256" s="199">
        <f>ROUND(I256*H256,2)</f>
        <v>0</v>
      </c>
      <c r="K256" s="200"/>
      <c r="L256" s="39"/>
      <c r="M256" s="201" t="s">
        <v>1</v>
      </c>
      <c r="N256" s="202" t="s">
        <v>41</v>
      </c>
      <c r="O256" s="71"/>
      <c r="P256" s="203">
        <f>O256*H256</f>
        <v>0</v>
      </c>
      <c r="Q256" s="203">
        <v>0</v>
      </c>
      <c r="R256" s="203">
        <f>Q256*H256</f>
        <v>0</v>
      </c>
      <c r="S256" s="203">
        <v>0</v>
      </c>
      <c r="T256" s="204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5" t="s">
        <v>194</v>
      </c>
      <c r="AT256" s="205" t="s">
        <v>190</v>
      </c>
      <c r="AU256" s="205" t="s">
        <v>85</v>
      </c>
      <c r="AY256" s="17" t="s">
        <v>188</v>
      </c>
      <c r="BE256" s="206">
        <f>IF(N256="základní",J256,0)</f>
        <v>0</v>
      </c>
      <c r="BF256" s="206">
        <f>IF(N256="snížená",J256,0)</f>
        <v>0</v>
      </c>
      <c r="BG256" s="206">
        <f>IF(N256="zákl. přenesená",J256,0)</f>
        <v>0</v>
      </c>
      <c r="BH256" s="206">
        <f>IF(N256="sníž. přenesená",J256,0)</f>
        <v>0</v>
      </c>
      <c r="BI256" s="206">
        <f>IF(N256="nulová",J256,0)</f>
        <v>0</v>
      </c>
      <c r="BJ256" s="17" t="s">
        <v>83</v>
      </c>
      <c r="BK256" s="206">
        <f>ROUND(I256*H256,2)</f>
        <v>0</v>
      </c>
      <c r="BL256" s="17" t="s">
        <v>194</v>
      </c>
      <c r="BM256" s="205" t="s">
        <v>595</v>
      </c>
    </row>
    <row r="257" spans="1:65" s="2" customFormat="1" ht="24.2" customHeight="1">
      <c r="A257" s="34"/>
      <c r="B257" s="35"/>
      <c r="C257" s="193" t="s">
        <v>450</v>
      </c>
      <c r="D257" s="193" t="s">
        <v>190</v>
      </c>
      <c r="E257" s="194" t="s">
        <v>597</v>
      </c>
      <c r="F257" s="195" t="s">
        <v>598</v>
      </c>
      <c r="G257" s="196" t="s">
        <v>243</v>
      </c>
      <c r="H257" s="197">
        <v>270</v>
      </c>
      <c r="I257" s="198"/>
      <c r="J257" s="199">
        <f>ROUND(I257*H257,2)</f>
        <v>0</v>
      </c>
      <c r="K257" s="200"/>
      <c r="L257" s="39"/>
      <c r="M257" s="201" t="s">
        <v>1</v>
      </c>
      <c r="N257" s="202" t="s">
        <v>41</v>
      </c>
      <c r="O257" s="71"/>
      <c r="P257" s="203">
        <f>O257*H257</f>
        <v>0</v>
      </c>
      <c r="Q257" s="203">
        <v>0</v>
      </c>
      <c r="R257" s="203">
        <f>Q257*H257</f>
        <v>0</v>
      </c>
      <c r="S257" s="203">
        <v>0</v>
      </c>
      <c r="T257" s="204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5" t="s">
        <v>194</v>
      </c>
      <c r="AT257" s="205" t="s">
        <v>190</v>
      </c>
      <c r="AU257" s="205" t="s">
        <v>85</v>
      </c>
      <c r="AY257" s="17" t="s">
        <v>188</v>
      </c>
      <c r="BE257" s="206">
        <f>IF(N257="základní",J257,0)</f>
        <v>0</v>
      </c>
      <c r="BF257" s="206">
        <f>IF(N257="snížená",J257,0)</f>
        <v>0</v>
      </c>
      <c r="BG257" s="206">
        <f>IF(N257="zákl. přenesená",J257,0)</f>
        <v>0</v>
      </c>
      <c r="BH257" s="206">
        <f>IF(N257="sníž. přenesená",J257,0)</f>
        <v>0</v>
      </c>
      <c r="BI257" s="206">
        <f>IF(N257="nulová",J257,0)</f>
        <v>0</v>
      </c>
      <c r="BJ257" s="17" t="s">
        <v>83</v>
      </c>
      <c r="BK257" s="206">
        <f>ROUND(I257*H257,2)</f>
        <v>0</v>
      </c>
      <c r="BL257" s="17" t="s">
        <v>194</v>
      </c>
      <c r="BM257" s="205" t="s">
        <v>599</v>
      </c>
    </row>
    <row r="258" spans="1:65" s="13" customFormat="1" ht="11.25">
      <c r="B258" s="207"/>
      <c r="C258" s="208"/>
      <c r="D258" s="209" t="s">
        <v>196</v>
      </c>
      <c r="E258" s="208"/>
      <c r="F258" s="211" t="s">
        <v>1340</v>
      </c>
      <c r="G258" s="208"/>
      <c r="H258" s="212">
        <v>270</v>
      </c>
      <c r="I258" s="213"/>
      <c r="J258" s="208"/>
      <c r="K258" s="208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196</v>
      </c>
      <c r="AU258" s="218" t="s">
        <v>85</v>
      </c>
      <c r="AV258" s="13" t="s">
        <v>85</v>
      </c>
      <c r="AW258" s="13" t="s">
        <v>4</v>
      </c>
      <c r="AX258" s="13" t="s">
        <v>83</v>
      </c>
      <c r="AY258" s="218" t="s">
        <v>188</v>
      </c>
    </row>
    <row r="259" spans="1:65" s="2" customFormat="1" ht="14.45" customHeight="1">
      <c r="A259" s="34"/>
      <c r="B259" s="35"/>
      <c r="C259" s="193" t="s">
        <v>455</v>
      </c>
      <c r="D259" s="193" t="s">
        <v>190</v>
      </c>
      <c r="E259" s="194" t="s">
        <v>602</v>
      </c>
      <c r="F259" s="195" t="s">
        <v>603</v>
      </c>
      <c r="G259" s="196" t="s">
        <v>243</v>
      </c>
      <c r="H259" s="197">
        <v>6</v>
      </c>
      <c r="I259" s="198"/>
      <c r="J259" s="199">
        <f t="shared" ref="J259:J264" si="10">ROUND(I259*H259,2)</f>
        <v>0</v>
      </c>
      <c r="K259" s="200"/>
      <c r="L259" s="39"/>
      <c r="M259" s="201" t="s">
        <v>1</v>
      </c>
      <c r="N259" s="202" t="s">
        <v>41</v>
      </c>
      <c r="O259" s="71"/>
      <c r="P259" s="203">
        <f t="shared" ref="P259:P264" si="11">O259*H259</f>
        <v>0</v>
      </c>
      <c r="Q259" s="203">
        <v>0</v>
      </c>
      <c r="R259" s="203">
        <f t="shared" ref="R259:R264" si="12">Q259*H259</f>
        <v>0</v>
      </c>
      <c r="S259" s="203">
        <v>0</v>
      </c>
      <c r="T259" s="204">
        <f t="shared" ref="T259:T264" si="13"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5" t="s">
        <v>194</v>
      </c>
      <c r="AT259" s="205" t="s">
        <v>190</v>
      </c>
      <c r="AU259" s="205" t="s">
        <v>85</v>
      </c>
      <c r="AY259" s="17" t="s">
        <v>188</v>
      </c>
      <c r="BE259" s="206">
        <f t="shared" ref="BE259:BE264" si="14">IF(N259="základní",J259,0)</f>
        <v>0</v>
      </c>
      <c r="BF259" s="206">
        <f t="shared" ref="BF259:BF264" si="15">IF(N259="snížená",J259,0)</f>
        <v>0</v>
      </c>
      <c r="BG259" s="206">
        <f t="shared" ref="BG259:BG264" si="16">IF(N259="zákl. přenesená",J259,0)</f>
        <v>0</v>
      </c>
      <c r="BH259" s="206">
        <f t="shared" ref="BH259:BH264" si="17">IF(N259="sníž. přenesená",J259,0)</f>
        <v>0</v>
      </c>
      <c r="BI259" s="206">
        <f t="shared" ref="BI259:BI264" si="18">IF(N259="nulová",J259,0)</f>
        <v>0</v>
      </c>
      <c r="BJ259" s="17" t="s">
        <v>83</v>
      </c>
      <c r="BK259" s="206">
        <f t="shared" ref="BK259:BK264" si="19">ROUND(I259*H259,2)</f>
        <v>0</v>
      </c>
      <c r="BL259" s="17" t="s">
        <v>194</v>
      </c>
      <c r="BM259" s="205" t="s">
        <v>604</v>
      </c>
    </row>
    <row r="260" spans="1:65" s="2" customFormat="1" ht="24.2" customHeight="1">
      <c r="A260" s="34"/>
      <c r="B260" s="35"/>
      <c r="C260" s="193" t="s">
        <v>459</v>
      </c>
      <c r="D260" s="193" t="s">
        <v>190</v>
      </c>
      <c r="E260" s="194" t="s">
        <v>606</v>
      </c>
      <c r="F260" s="195" t="s">
        <v>607</v>
      </c>
      <c r="G260" s="196" t="s">
        <v>193</v>
      </c>
      <c r="H260" s="197">
        <v>20</v>
      </c>
      <c r="I260" s="198"/>
      <c r="J260" s="199">
        <f t="shared" si="10"/>
        <v>0</v>
      </c>
      <c r="K260" s="200"/>
      <c r="L260" s="39"/>
      <c r="M260" s="201" t="s">
        <v>1</v>
      </c>
      <c r="N260" s="202" t="s">
        <v>41</v>
      </c>
      <c r="O260" s="71"/>
      <c r="P260" s="203">
        <f t="shared" si="11"/>
        <v>0</v>
      </c>
      <c r="Q260" s="203">
        <v>1.2999999999999999E-4</v>
      </c>
      <c r="R260" s="203">
        <f t="shared" si="12"/>
        <v>2.5999999999999999E-3</v>
      </c>
      <c r="S260" s="203">
        <v>0</v>
      </c>
      <c r="T260" s="204">
        <f t="shared" si="13"/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5" t="s">
        <v>194</v>
      </c>
      <c r="AT260" s="205" t="s">
        <v>190</v>
      </c>
      <c r="AU260" s="205" t="s">
        <v>85</v>
      </c>
      <c r="AY260" s="17" t="s">
        <v>188</v>
      </c>
      <c r="BE260" s="206">
        <f t="shared" si="14"/>
        <v>0</v>
      </c>
      <c r="BF260" s="206">
        <f t="shared" si="15"/>
        <v>0</v>
      </c>
      <c r="BG260" s="206">
        <f t="shared" si="16"/>
        <v>0</v>
      </c>
      <c r="BH260" s="206">
        <f t="shared" si="17"/>
        <v>0</v>
      </c>
      <c r="BI260" s="206">
        <f t="shared" si="18"/>
        <v>0</v>
      </c>
      <c r="BJ260" s="17" t="s">
        <v>83</v>
      </c>
      <c r="BK260" s="206">
        <f t="shared" si="19"/>
        <v>0</v>
      </c>
      <c r="BL260" s="17" t="s">
        <v>194</v>
      </c>
      <c r="BM260" s="205" t="s">
        <v>608</v>
      </c>
    </row>
    <row r="261" spans="1:65" s="2" customFormat="1" ht="14.45" customHeight="1">
      <c r="A261" s="34"/>
      <c r="B261" s="35"/>
      <c r="C261" s="193" t="s">
        <v>464</v>
      </c>
      <c r="D261" s="193" t="s">
        <v>190</v>
      </c>
      <c r="E261" s="194" t="s">
        <v>1341</v>
      </c>
      <c r="F261" s="195" t="s">
        <v>1342</v>
      </c>
      <c r="G261" s="196" t="s">
        <v>203</v>
      </c>
      <c r="H261" s="197">
        <v>16</v>
      </c>
      <c r="I261" s="198"/>
      <c r="J261" s="199">
        <f t="shared" si="10"/>
        <v>0</v>
      </c>
      <c r="K261" s="200"/>
      <c r="L261" s="39"/>
      <c r="M261" s="201" t="s">
        <v>1</v>
      </c>
      <c r="N261" s="202" t="s">
        <v>41</v>
      </c>
      <c r="O261" s="71"/>
      <c r="P261" s="203">
        <f t="shared" si="11"/>
        <v>0</v>
      </c>
      <c r="Q261" s="203">
        <v>4.6800000000000001E-3</v>
      </c>
      <c r="R261" s="203">
        <f t="shared" si="12"/>
        <v>7.4880000000000002E-2</v>
      </c>
      <c r="S261" s="203">
        <v>0</v>
      </c>
      <c r="T261" s="204">
        <f t="shared" si="13"/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5" t="s">
        <v>194</v>
      </c>
      <c r="AT261" s="205" t="s">
        <v>190</v>
      </c>
      <c r="AU261" s="205" t="s">
        <v>85</v>
      </c>
      <c r="AY261" s="17" t="s">
        <v>188</v>
      </c>
      <c r="BE261" s="206">
        <f t="shared" si="14"/>
        <v>0</v>
      </c>
      <c r="BF261" s="206">
        <f t="shared" si="15"/>
        <v>0</v>
      </c>
      <c r="BG261" s="206">
        <f t="shared" si="16"/>
        <v>0</v>
      </c>
      <c r="BH261" s="206">
        <f t="shared" si="17"/>
        <v>0</v>
      </c>
      <c r="BI261" s="206">
        <f t="shared" si="18"/>
        <v>0</v>
      </c>
      <c r="BJ261" s="17" t="s">
        <v>83</v>
      </c>
      <c r="BK261" s="206">
        <f t="shared" si="19"/>
        <v>0</v>
      </c>
      <c r="BL261" s="17" t="s">
        <v>194</v>
      </c>
      <c r="BM261" s="205" t="s">
        <v>1343</v>
      </c>
    </row>
    <row r="262" spans="1:65" s="2" customFormat="1" ht="37.9" customHeight="1">
      <c r="A262" s="34"/>
      <c r="B262" s="35"/>
      <c r="C262" s="240" t="s">
        <v>468</v>
      </c>
      <c r="D262" s="240" t="s">
        <v>406</v>
      </c>
      <c r="E262" s="241" t="s">
        <v>1344</v>
      </c>
      <c r="F262" s="242" t="s">
        <v>1345</v>
      </c>
      <c r="G262" s="243" t="s">
        <v>358</v>
      </c>
      <c r="H262" s="244">
        <v>0.06</v>
      </c>
      <c r="I262" s="245"/>
      <c r="J262" s="246">
        <f t="shared" si="10"/>
        <v>0</v>
      </c>
      <c r="K262" s="247"/>
      <c r="L262" s="248"/>
      <c r="M262" s="249" t="s">
        <v>1</v>
      </c>
      <c r="N262" s="250" t="s">
        <v>41</v>
      </c>
      <c r="O262" s="71"/>
      <c r="P262" s="203">
        <f t="shared" si="11"/>
        <v>0</v>
      </c>
      <c r="Q262" s="203">
        <v>1</v>
      </c>
      <c r="R262" s="203">
        <f t="shared" si="12"/>
        <v>0.06</v>
      </c>
      <c r="S262" s="203">
        <v>0</v>
      </c>
      <c r="T262" s="204">
        <f t="shared" si="13"/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5" t="s">
        <v>225</v>
      </c>
      <c r="AT262" s="205" t="s">
        <v>406</v>
      </c>
      <c r="AU262" s="205" t="s">
        <v>85</v>
      </c>
      <c r="AY262" s="17" t="s">
        <v>188</v>
      </c>
      <c r="BE262" s="206">
        <f t="shared" si="14"/>
        <v>0</v>
      </c>
      <c r="BF262" s="206">
        <f t="shared" si="15"/>
        <v>0</v>
      </c>
      <c r="BG262" s="206">
        <f t="shared" si="16"/>
        <v>0</v>
      </c>
      <c r="BH262" s="206">
        <f t="shared" si="17"/>
        <v>0</v>
      </c>
      <c r="BI262" s="206">
        <f t="shared" si="18"/>
        <v>0</v>
      </c>
      <c r="BJ262" s="17" t="s">
        <v>83</v>
      </c>
      <c r="BK262" s="206">
        <f t="shared" si="19"/>
        <v>0</v>
      </c>
      <c r="BL262" s="17" t="s">
        <v>194</v>
      </c>
      <c r="BM262" s="205" t="s">
        <v>1346</v>
      </c>
    </row>
    <row r="263" spans="1:65" s="2" customFormat="1" ht="24.2" customHeight="1">
      <c r="A263" s="34"/>
      <c r="B263" s="35"/>
      <c r="C263" s="193" t="s">
        <v>473</v>
      </c>
      <c r="D263" s="193" t="s">
        <v>190</v>
      </c>
      <c r="E263" s="194" t="s">
        <v>637</v>
      </c>
      <c r="F263" s="195" t="s">
        <v>638</v>
      </c>
      <c r="G263" s="196" t="s">
        <v>243</v>
      </c>
      <c r="H263" s="197">
        <v>0.4</v>
      </c>
      <c r="I263" s="198"/>
      <c r="J263" s="199">
        <f t="shared" si="10"/>
        <v>0</v>
      </c>
      <c r="K263" s="200"/>
      <c r="L263" s="39"/>
      <c r="M263" s="201" t="s">
        <v>1</v>
      </c>
      <c r="N263" s="202" t="s">
        <v>41</v>
      </c>
      <c r="O263" s="71"/>
      <c r="P263" s="203">
        <f t="shared" si="11"/>
        <v>0</v>
      </c>
      <c r="Q263" s="203">
        <v>0</v>
      </c>
      <c r="R263" s="203">
        <f t="shared" si="12"/>
        <v>0</v>
      </c>
      <c r="S263" s="203">
        <v>0.86</v>
      </c>
      <c r="T263" s="204">
        <f t="shared" si="13"/>
        <v>0.34400000000000003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5" t="s">
        <v>194</v>
      </c>
      <c r="AT263" s="205" t="s">
        <v>190</v>
      </c>
      <c r="AU263" s="205" t="s">
        <v>85</v>
      </c>
      <c r="AY263" s="17" t="s">
        <v>188</v>
      </c>
      <c r="BE263" s="206">
        <f t="shared" si="14"/>
        <v>0</v>
      </c>
      <c r="BF263" s="206">
        <f t="shared" si="15"/>
        <v>0</v>
      </c>
      <c r="BG263" s="206">
        <f t="shared" si="16"/>
        <v>0</v>
      </c>
      <c r="BH263" s="206">
        <f t="shared" si="17"/>
        <v>0</v>
      </c>
      <c r="BI263" s="206">
        <f t="shared" si="18"/>
        <v>0</v>
      </c>
      <c r="BJ263" s="17" t="s">
        <v>83</v>
      </c>
      <c r="BK263" s="206">
        <f t="shared" si="19"/>
        <v>0</v>
      </c>
      <c r="BL263" s="17" t="s">
        <v>194</v>
      </c>
      <c r="BM263" s="205" t="s">
        <v>639</v>
      </c>
    </row>
    <row r="264" spans="1:65" s="2" customFormat="1" ht="14.45" customHeight="1">
      <c r="A264" s="34"/>
      <c r="B264" s="35"/>
      <c r="C264" s="193" t="s">
        <v>478</v>
      </c>
      <c r="D264" s="193" t="s">
        <v>190</v>
      </c>
      <c r="E264" s="194" t="s">
        <v>646</v>
      </c>
      <c r="F264" s="195" t="s">
        <v>647</v>
      </c>
      <c r="G264" s="196" t="s">
        <v>193</v>
      </c>
      <c r="H264" s="197">
        <v>40.115000000000002</v>
      </c>
      <c r="I264" s="198"/>
      <c r="J264" s="199">
        <f t="shared" si="10"/>
        <v>0</v>
      </c>
      <c r="K264" s="200"/>
      <c r="L264" s="39"/>
      <c r="M264" s="201" t="s">
        <v>1</v>
      </c>
      <c r="N264" s="202" t="s">
        <v>41</v>
      </c>
      <c r="O264" s="71"/>
      <c r="P264" s="203">
        <f t="shared" si="11"/>
        <v>0</v>
      </c>
      <c r="Q264" s="203">
        <v>0</v>
      </c>
      <c r="R264" s="203">
        <f t="shared" si="12"/>
        <v>0</v>
      </c>
      <c r="S264" s="203">
        <v>2.5000000000000001E-2</v>
      </c>
      <c r="T264" s="204">
        <f t="shared" si="13"/>
        <v>1.0028750000000002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5" t="s">
        <v>194</v>
      </c>
      <c r="AT264" s="205" t="s">
        <v>190</v>
      </c>
      <c r="AU264" s="205" t="s">
        <v>85</v>
      </c>
      <c r="AY264" s="17" t="s">
        <v>188</v>
      </c>
      <c r="BE264" s="206">
        <f t="shared" si="14"/>
        <v>0</v>
      </c>
      <c r="BF264" s="206">
        <f t="shared" si="15"/>
        <v>0</v>
      </c>
      <c r="BG264" s="206">
        <f t="shared" si="16"/>
        <v>0</v>
      </c>
      <c r="BH264" s="206">
        <f t="shared" si="17"/>
        <v>0</v>
      </c>
      <c r="BI264" s="206">
        <f t="shared" si="18"/>
        <v>0</v>
      </c>
      <c r="BJ264" s="17" t="s">
        <v>83</v>
      </c>
      <c r="BK264" s="206">
        <f t="shared" si="19"/>
        <v>0</v>
      </c>
      <c r="BL264" s="17" t="s">
        <v>194</v>
      </c>
      <c r="BM264" s="205" t="s">
        <v>648</v>
      </c>
    </row>
    <row r="265" spans="1:65" s="13" customFormat="1" ht="11.25">
      <c r="B265" s="207"/>
      <c r="C265" s="208"/>
      <c r="D265" s="209" t="s">
        <v>196</v>
      </c>
      <c r="E265" s="210" t="s">
        <v>1</v>
      </c>
      <c r="F265" s="211" t="s">
        <v>1347</v>
      </c>
      <c r="G265" s="208"/>
      <c r="H265" s="212">
        <v>40.115000000000002</v>
      </c>
      <c r="I265" s="213"/>
      <c r="J265" s="208"/>
      <c r="K265" s="208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196</v>
      </c>
      <c r="AU265" s="218" t="s">
        <v>85</v>
      </c>
      <c r="AV265" s="13" t="s">
        <v>85</v>
      </c>
      <c r="AW265" s="13" t="s">
        <v>32</v>
      </c>
      <c r="AX265" s="13" t="s">
        <v>83</v>
      </c>
      <c r="AY265" s="218" t="s">
        <v>188</v>
      </c>
    </row>
    <row r="266" spans="1:65" s="2" customFormat="1" ht="14.45" customHeight="1">
      <c r="A266" s="34"/>
      <c r="B266" s="35"/>
      <c r="C266" s="193" t="s">
        <v>482</v>
      </c>
      <c r="D266" s="193" t="s">
        <v>190</v>
      </c>
      <c r="E266" s="194" t="s">
        <v>651</v>
      </c>
      <c r="F266" s="195" t="s">
        <v>652</v>
      </c>
      <c r="G266" s="196" t="s">
        <v>243</v>
      </c>
      <c r="H266" s="197">
        <v>1.5</v>
      </c>
      <c r="I266" s="198"/>
      <c r="J266" s="199">
        <f>ROUND(I266*H266,2)</f>
        <v>0</v>
      </c>
      <c r="K266" s="200"/>
      <c r="L266" s="39"/>
      <c r="M266" s="201" t="s">
        <v>1</v>
      </c>
      <c r="N266" s="202" t="s">
        <v>41</v>
      </c>
      <c r="O266" s="71"/>
      <c r="P266" s="203">
        <f>O266*H266</f>
        <v>0</v>
      </c>
      <c r="Q266" s="203">
        <v>0</v>
      </c>
      <c r="R266" s="203">
        <f>Q266*H266</f>
        <v>0</v>
      </c>
      <c r="S266" s="203">
        <v>6.4999999999999997E-3</v>
      </c>
      <c r="T266" s="204">
        <f>S266*H266</f>
        <v>9.75E-3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5" t="s">
        <v>194</v>
      </c>
      <c r="AT266" s="205" t="s">
        <v>190</v>
      </c>
      <c r="AU266" s="205" t="s">
        <v>85</v>
      </c>
      <c r="AY266" s="17" t="s">
        <v>188</v>
      </c>
      <c r="BE266" s="206">
        <f>IF(N266="základní",J266,0)</f>
        <v>0</v>
      </c>
      <c r="BF266" s="206">
        <f>IF(N266="snížená",J266,0)</f>
        <v>0</v>
      </c>
      <c r="BG266" s="206">
        <f>IF(N266="zákl. přenesená",J266,0)</f>
        <v>0</v>
      </c>
      <c r="BH266" s="206">
        <f>IF(N266="sníž. přenesená",J266,0)</f>
        <v>0</v>
      </c>
      <c r="BI266" s="206">
        <f>IF(N266="nulová",J266,0)</f>
        <v>0</v>
      </c>
      <c r="BJ266" s="17" t="s">
        <v>83</v>
      </c>
      <c r="BK266" s="206">
        <f>ROUND(I266*H266,2)</f>
        <v>0</v>
      </c>
      <c r="BL266" s="17" t="s">
        <v>194</v>
      </c>
      <c r="BM266" s="205" t="s">
        <v>653</v>
      </c>
    </row>
    <row r="267" spans="1:65" s="13" customFormat="1" ht="11.25">
      <c r="B267" s="207"/>
      <c r="C267" s="208"/>
      <c r="D267" s="209" t="s">
        <v>196</v>
      </c>
      <c r="E267" s="210" t="s">
        <v>1</v>
      </c>
      <c r="F267" s="211" t="s">
        <v>1348</v>
      </c>
      <c r="G267" s="208"/>
      <c r="H267" s="212">
        <v>1.5</v>
      </c>
      <c r="I267" s="213"/>
      <c r="J267" s="208"/>
      <c r="K267" s="208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196</v>
      </c>
      <c r="AU267" s="218" t="s">
        <v>85</v>
      </c>
      <c r="AV267" s="13" t="s">
        <v>85</v>
      </c>
      <c r="AW267" s="13" t="s">
        <v>32</v>
      </c>
      <c r="AX267" s="13" t="s">
        <v>83</v>
      </c>
      <c r="AY267" s="218" t="s">
        <v>188</v>
      </c>
    </row>
    <row r="268" spans="1:65" s="2" customFormat="1" ht="24.2" customHeight="1">
      <c r="A268" s="34"/>
      <c r="B268" s="35"/>
      <c r="C268" s="193" t="s">
        <v>486</v>
      </c>
      <c r="D268" s="193" t="s">
        <v>190</v>
      </c>
      <c r="E268" s="194" t="s">
        <v>1349</v>
      </c>
      <c r="F268" s="195" t="s">
        <v>1350</v>
      </c>
      <c r="G268" s="196" t="s">
        <v>203</v>
      </c>
      <c r="H268" s="197">
        <v>1</v>
      </c>
      <c r="I268" s="198"/>
      <c r="J268" s="199">
        <f>ROUND(I268*H268,2)</f>
        <v>0</v>
      </c>
      <c r="K268" s="200"/>
      <c r="L268" s="39"/>
      <c r="M268" s="201" t="s">
        <v>1</v>
      </c>
      <c r="N268" s="202" t="s">
        <v>41</v>
      </c>
      <c r="O268" s="71"/>
      <c r="P268" s="203">
        <f>O268*H268</f>
        <v>0</v>
      </c>
      <c r="Q268" s="203">
        <v>0</v>
      </c>
      <c r="R268" s="203">
        <f>Q268*H268</f>
        <v>0</v>
      </c>
      <c r="S268" s="203">
        <v>1.9E-2</v>
      </c>
      <c r="T268" s="204">
        <f>S268*H268</f>
        <v>1.9E-2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5" t="s">
        <v>194</v>
      </c>
      <c r="AT268" s="205" t="s">
        <v>190</v>
      </c>
      <c r="AU268" s="205" t="s">
        <v>85</v>
      </c>
      <c r="AY268" s="17" t="s">
        <v>188</v>
      </c>
      <c r="BE268" s="206">
        <f>IF(N268="základní",J268,0)</f>
        <v>0</v>
      </c>
      <c r="BF268" s="206">
        <f>IF(N268="snížená",J268,0)</f>
        <v>0</v>
      </c>
      <c r="BG268" s="206">
        <f>IF(N268="zákl. přenesená",J268,0)</f>
        <v>0</v>
      </c>
      <c r="BH268" s="206">
        <f>IF(N268="sníž. přenesená",J268,0)</f>
        <v>0</v>
      </c>
      <c r="BI268" s="206">
        <f>IF(N268="nulová",J268,0)</f>
        <v>0</v>
      </c>
      <c r="BJ268" s="17" t="s">
        <v>83</v>
      </c>
      <c r="BK268" s="206">
        <f>ROUND(I268*H268,2)</f>
        <v>0</v>
      </c>
      <c r="BL268" s="17" t="s">
        <v>194</v>
      </c>
      <c r="BM268" s="205" t="s">
        <v>1351</v>
      </c>
    </row>
    <row r="269" spans="1:65" s="2" customFormat="1" ht="24.2" customHeight="1">
      <c r="A269" s="34"/>
      <c r="B269" s="35"/>
      <c r="C269" s="193" t="s">
        <v>491</v>
      </c>
      <c r="D269" s="193" t="s">
        <v>190</v>
      </c>
      <c r="E269" s="194" t="s">
        <v>656</v>
      </c>
      <c r="F269" s="195" t="s">
        <v>657</v>
      </c>
      <c r="G269" s="196" t="s">
        <v>193</v>
      </c>
      <c r="H269" s="197">
        <v>443.81</v>
      </c>
      <c r="I269" s="198"/>
      <c r="J269" s="199">
        <f>ROUND(I269*H269,2)</f>
        <v>0</v>
      </c>
      <c r="K269" s="200"/>
      <c r="L269" s="39"/>
      <c r="M269" s="201" t="s">
        <v>1</v>
      </c>
      <c r="N269" s="202" t="s">
        <v>41</v>
      </c>
      <c r="O269" s="71"/>
      <c r="P269" s="203">
        <f>O269*H269</f>
        <v>0</v>
      </c>
      <c r="Q269" s="203">
        <v>0</v>
      </c>
      <c r="R269" s="203">
        <f>Q269*H269</f>
        <v>0</v>
      </c>
      <c r="S269" s="203">
        <v>5.0000000000000001E-3</v>
      </c>
      <c r="T269" s="204">
        <f>S269*H269</f>
        <v>2.2190500000000002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5" t="s">
        <v>194</v>
      </c>
      <c r="AT269" s="205" t="s">
        <v>190</v>
      </c>
      <c r="AU269" s="205" t="s">
        <v>85</v>
      </c>
      <c r="AY269" s="17" t="s">
        <v>188</v>
      </c>
      <c r="BE269" s="206">
        <f>IF(N269="základní",J269,0)</f>
        <v>0</v>
      </c>
      <c r="BF269" s="206">
        <f>IF(N269="snížená",J269,0)</f>
        <v>0</v>
      </c>
      <c r="BG269" s="206">
        <f>IF(N269="zákl. přenesená",J269,0)</f>
        <v>0</v>
      </c>
      <c r="BH269" s="206">
        <f>IF(N269="sníž. přenesená",J269,0)</f>
        <v>0</v>
      </c>
      <c r="BI269" s="206">
        <f>IF(N269="nulová",J269,0)</f>
        <v>0</v>
      </c>
      <c r="BJ269" s="17" t="s">
        <v>83</v>
      </c>
      <c r="BK269" s="206">
        <f>ROUND(I269*H269,2)</f>
        <v>0</v>
      </c>
      <c r="BL269" s="17" t="s">
        <v>194</v>
      </c>
      <c r="BM269" s="205" t="s">
        <v>658</v>
      </c>
    </row>
    <row r="270" spans="1:65" s="13" customFormat="1" ht="11.25">
      <c r="B270" s="207"/>
      <c r="C270" s="208"/>
      <c r="D270" s="209" t="s">
        <v>196</v>
      </c>
      <c r="E270" s="210" t="s">
        <v>1</v>
      </c>
      <c r="F270" s="211" t="s">
        <v>1352</v>
      </c>
      <c r="G270" s="208"/>
      <c r="H270" s="212">
        <v>443.81</v>
      </c>
      <c r="I270" s="213"/>
      <c r="J270" s="208"/>
      <c r="K270" s="208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196</v>
      </c>
      <c r="AU270" s="218" t="s">
        <v>85</v>
      </c>
      <c r="AV270" s="13" t="s">
        <v>85</v>
      </c>
      <c r="AW270" s="13" t="s">
        <v>32</v>
      </c>
      <c r="AX270" s="13" t="s">
        <v>83</v>
      </c>
      <c r="AY270" s="218" t="s">
        <v>188</v>
      </c>
    </row>
    <row r="271" spans="1:65" s="2" customFormat="1" ht="14.45" customHeight="1">
      <c r="A271" s="34"/>
      <c r="B271" s="35"/>
      <c r="C271" s="193" t="s">
        <v>496</v>
      </c>
      <c r="D271" s="193" t="s">
        <v>190</v>
      </c>
      <c r="E271" s="194" t="s">
        <v>1353</v>
      </c>
      <c r="F271" s="195" t="s">
        <v>1354</v>
      </c>
      <c r="G271" s="196" t="s">
        <v>203</v>
      </c>
      <c r="H271" s="197">
        <v>3</v>
      </c>
      <c r="I271" s="198"/>
      <c r="J271" s="199">
        <f>ROUND(I271*H271,2)</f>
        <v>0</v>
      </c>
      <c r="K271" s="200"/>
      <c r="L271" s="39"/>
      <c r="M271" s="201" t="s">
        <v>1</v>
      </c>
      <c r="N271" s="202" t="s">
        <v>41</v>
      </c>
      <c r="O271" s="71"/>
      <c r="P271" s="203">
        <f>O271*H271</f>
        <v>0</v>
      </c>
      <c r="Q271" s="203">
        <v>0</v>
      </c>
      <c r="R271" s="203">
        <f>Q271*H271</f>
        <v>0</v>
      </c>
      <c r="S271" s="203">
        <v>0</v>
      </c>
      <c r="T271" s="204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5" t="s">
        <v>194</v>
      </c>
      <c r="AT271" s="205" t="s">
        <v>190</v>
      </c>
      <c r="AU271" s="205" t="s">
        <v>85</v>
      </c>
      <c r="AY271" s="17" t="s">
        <v>188</v>
      </c>
      <c r="BE271" s="206">
        <f>IF(N271="základní",J271,0)</f>
        <v>0</v>
      </c>
      <c r="BF271" s="206">
        <f>IF(N271="snížená",J271,0)</f>
        <v>0</v>
      </c>
      <c r="BG271" s="206">
        <f>IF(N271="zákl. přenesená",J271,0)</f>
        <v>0</v>
      </c>
      <c r="BH271" s="206">
        <f>IF(N271="sníž. přenesená",J271,0)</f>
        <v>0</v>
      </c>
      <c r="BI271" s="206">
        <f>IF(N271="nulová",J271,0)</f>
        <v>0</v>
      </c>
      <c r="BJ271" s="17" t="s">
        <v>83</v>
      </c>
      <c r="BK271" s="206">
        <f>ROUND(I271*H271,2)</f>
        <v>0</v>
      </c>
      <c r="BL271" s="17" t="s">
        <v>194</v>
      </c>
      <c r="BM271" s="205" t="s">
        <v>1355</v>
      </c>
    </row>
    <row r="272" spans="1:65" s="2" customFormat="1" ht="24.2" customHeight="1">
      <c r="A272" s="34"/>
      <c r="B272" s="35"/>
      <c r="C272" s="193" t="s">
        <v>500</v>
      </c>
      <c r="D272" s="193" t="s">
        <v>190</v>
      </c>
      <c r="E272" s="194" t="s">
        <v>665</v>
      </c>
      <c r="F272" s="195" t="s">
        <v>666</v>
      </c>
      <c r="G272" s="196" t="s">
        <v>193</v>
      </c>
      <c r="H272" s="197">
        <v>72.39</v>
      </c>
      <c r="I272" s="198"/>
      <c r="J272" s="199">
        <f>ROUND(I272*H272,2)</f>
        <v>0</v>
      </c>
      <c r="K272" s="200"/>
      <c r="L272" s="39"/>
      <c r="M272" s="201" t="s">
        <v>1</v>
      </c>
      <c r="N272" s="202" t="s">
        <v>41</v>
      </c>
      <c r="O272" s="71"/>
      <c r="P272" s="203">
        <f>O272*H272</f>
        <v>0</v>
      </c>
      <c r="Q272" s="203">
        <v>0</v>
      </c>
      <c r="R272" s="203">
        <f>Q272*H272</f>
        <v>0</v>
      </c>
      <c r="S272" s="203">
        <v>8.8999999999999996E-2</v>
      </c>
      <c r="T272" s="204">
        <f>S272*H272</f>
        <v>6.4427099999999999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5" t="s">
        <v>194</v>
      </c>
      <c r="AT272" s="205" t="s">
        <v>190</v>
      </c>
      <c r="AU272" s="205" t="s">
        <v>85</v>
      </c>
      <c r="AY272" s="17" t="s">
        <v>188</v>
      </c>
      <c r="BE272" s="206">
        <f>IF(N272="základní",J272,0)</f>
        <v>0</v>
      </c>
      <c r="BF272" s="206">
        <f>IF(N272="snížená",J272,0)</f>
        <v>0</v>
      </c>
      <c r="BG272" s="206">
        <f>IF(N272="zákl. přenesená",J272,0)</f>
        <v>0</v>
      </c>
      <c r="BH272" s="206">
        <f>IF(N272="sníž. přenesená",J272,0)</f>
        <v>0</v>
      </c>
      <c r="BI272" s="206">
        <f>IF(N272="nulová",J272,0)</f>
        <v>0</v>
      </c>
      <c r="BJ272" s="17" t="s">
        <v>83</v>
      </c>
      <c r="BK272" s="206">
        <f>ROUND(I272*H272,2)</f>
        <v>0</v>
      </c>
      <c r="BL272" s="17" t="s">
        <v>194</v>
      </c>
      <c r="BM272" s="205" t="s">
        <v>667</v>
      </c>
    </row>
    <row r="273" spans="1:65" s="2" customFormat="1" ht="14.45" customHeight="1">
      <c r="A273" s="34"/>
      <c r="B273" s="35"/>
      <c r="C273" s="193" t="s">
        <v>506</v>
      </c>
      <c r="D273" s="193" t="s">
        <v>190</v>
      </c>
      <c r="E273" s="194" t="s">
        <v>1356</v>
      </c>
      <c r="F273" s="195" t="s">
        <v>1357</v>
      </c>
      <c r="G273" s="196" t="s">
        <v>193</v>
      </c>
      <c r="H273" s="197">
        <v>0.99</v>
      </c>
      <c r="I273" s="198"/>
      <c r="J273" s="199">
        <f>ROUND(I273*H273,2)</f>
        <v>0</v>
      </c>
      <c r="K273" s="200"/>
      <c r="L273" s="39"/>
      <c r="M273" s="201" t="s">
        <v>1</v>
      </c>
      <c r="N273" s="202" t="s">
        <v>41</v>
      </c>
      <c r="O273" s="71"/>
      <c r="P273" s="203">
        <f>O273*H273</f>
        <v>0</v>
      </c>
      <c r="Q273" s="203">
        <v>0</v>
      </c>
      <c r="R273" s="203">
        <f>Q273*H273</f>
        <v>0</v>
      </c>
      <c r="S273" s="203">
        <v>0.11</v>
      </c>
      <c r="T273" s="204">
        <f>S273*H273</f>
        <v>0.1089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05" t="s">
        <v>194</v>
      </c>
      <c r="AT273" s="205" t="s">
        <v>190</v>
      </c>
      <c r="AU273" s="205" t="s">
        <v>85</v>
      </c>
      <c r="AY273" s="17" t="s">
        <v>188</v>
      </c>
      <c r="BE273" s="206">
        <f>IF(N273="základní",J273,0)</f>
        <v>0</v>
      </c>
      <c r="BF273" s="206">
        <f>IF(N273="snížená",J273,0)</f>
        <v>0</v>
      </c>
      <c r="BG273" s="206">
        <f>IF(N273="zákl. přenesená",J273,0)</f>
        <v>0</v>
      </c>
      <c r="BH273" s="206">
        <f>IF(N273="sníž. přenesená",J273,0)</f>
        <v>0</v>
      </c>
      <c r="BI273" s="206">
        <f>IF(N273="nulová",J273,0)</f>
        <v>0</v>
      </c>
      <c r="BJ273" s="17" t="s">
        <v>83</v>
      </c>
      <c r="BK273" s="206">
        <f>ROUND(I273*H273,2)</f>
        <v>0</v>
      </c>
      <c r="BL273" s="17" t="s">
        <v>194</v>
      </c>
      <c r="BM273" s="205" t="s">
        <v>1358</v>
      </c>
    </row>
    <row r="274" spans="1:65" s="13" customFormat="1" ht="11.25">
      <c r="B274" s="207"/>
      <c r="C274" s="208"/>
      <c r="D274" s="209" t="s">
        <v>196</v>
      </c>
      <c r="E274" s="210" t="s">
        <v>1</v>
      </c>
      <c r="F274" s="211" t="s">
        <v>1359</v>
      </c>
      <c r="G274" s="208"/>
      <c r="H274" s="212">
        <v>0.58799999999999997</v>
      </c>
      <c r="I274" s="213"/>
      <c r="J274" s="208"/>
      <c r="K274" s="208"/>
      <c r="L274" s="214"/>
      <c r="M274" s="215"/>
      <c r="N274" s="216"/>
      <c r="O274" s="216"/>
      <c r="P274" s="216"/>
      <c r="Q274" s="216"/>
      <c r="R274" s="216"/>
      <c r="S274" s="216"/>
      <c r="T274" s="217"/>
      <c r="AT274" s="218" t="s">
        <v>196</v>
      </c>
      <c r="AU274" s="218" t="s">
        <v>85</v>
      </c>
      <c r="AV274" s="13" t="s">
        <v>85</v>
      </c>
      <c r="AW274" s="13" t="s">
        <v>32</v>
      </c>
      <c r="AX274" s="13" t="s">
        <v>76</v>
      </c>
      <c r="AY274" s="218" t="s">
        <v>188</v>
      </c>
    </row>
    <row r="275" spans="1:65" s="13" customFormat="1" ht="11.25">
      <c r="B275" s="207"/>
      <c r="C275" s="208"/>
      <c r="D275" s="209" t="s">
        <v>196</v>
      </c>
      <c r="E275" s="210" t="s">
        <v>1</v>
      </c>
      <c r="F275" s="211" t="s">
        <v>1360</v>
      </c>
      <c r="G275" s="208"/>
      <c r="H275" s="212">
        <v>0.17699999999999999</v>
      </c>
      <c r="I275" s="213"/>
      <c r="J275" s="208"/>
      <c r="K275" s="208"/>
      <c r="L275" s="214"/>
      <c r="M275" s="215"/>
      <c r="N275" s="216"/>
      <c r="O275" s="216"/>
      <c r="P275" s="216"/>
      <c r="Q275" s="216"/>
      <c r="R275" s="216"/>
      <c r="S275" s="216"/>
      <c r="T275" s="217"/>
      <c r="AT275" s="218" t="s">
        <v>196</v>
      </c>
      <c r="AU275" s="218" t="s">
        <v>85</v>
      </c>
      <c r="AV275" s="13" t="s">
        <v>85</v>
      </c>
      <c r="AW275" s="13" t="s">
        <v>32</v>
      </c>
      <c r="AX275" s="13" t="s">
        <v>76</v>
      </c>
      <c r="AY275" s="218" t="s">
        <v>188</v>
      </c>
    </row>
    <row r="276" spans="1:65" s="13" customFormat="1" ht="11.25">
      <c r="B276" s="207"/>
      <c r="C276" s="208"/>
      <c r="D276" s="209" t="s">
        <v>196</v>
      </c>
      <c r="E276" s="210" t="s">
        <v>1</v>
      </c>
      <c r="F276" s="211" t="s">
        <v>1361</v>
      </c>
      <c r="G276" s="208"/>
      <c r="H276" s="212">
        <v>0.18</v>
      </c>
      <c r="I276" s="213"/>
      <c r="J276" s="208"/>
      <c r="K276" s="208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196</v>
      </c>
      <c r="AU276" s="218" t="s">
        <v>85</v>
      </c>
      <c r="AV276" s="13" t="s">
        <v>85</v>
      </c>
      <c r="AW276" s="13" t="s">
        <v>32</v>
      </c>
      <c r="AX276" s="13" t="s">
        <v>76</v>
      </c>
      <c r="AY276" s="218" t="s">
        <v>188</v>
      </c>
    </row>
    <row r="277" spans="1:65" s="13" customFormat="1" ht="11.25">
      <c r="B277" s="207"/>
      <c r="C277" s="208"/>
      <c r="D277" s="209" t="s">
        <v>196</v>
      </c>
      <c r="E277" s="210" t="s">
        <v>1</v>
      </c>
      <c r="F277" s="211" t="s">
        <v>1362</v>
      </c>
      <c r="G277" s="208"/>
      <c r="H277" s="212">
        <v>4.4999999999999998E-2</v>
      </c>
      <c r="I277" s="213"/>
      <c r="J277" s="208"/>
      <c r="K277" s="208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196</v>
      </c>
      <c r="AU277" s="218" t="s">
        <v>85</v>
      </c>
      <c r="AV277" s="13" t="s">
        <v>85</v>
      </c>
      <c r="AW277" s="13" t="s">
        <v>32</v>
      </c>
      <c r="AX277" s="13" t="s">
        <v>76</v>
      </c>
      <c r="AY277" s="218" t="s">
        <v>188</v>
      </c>
    </row>
    <row r="278" spans="1:65" s="14" customFormat="1" ht="11.25">
      <c r="B278" s="219"/>
      <c r="C278" s="220"/>
      <c r="D278" s="209" t="s">
        <v>196</v>
      </c>
      <c r="E278" s="221" t="s">
        <v>1</v>
      </c>
      <c r="F278" s="222" t="s">
        <v>200</v>
      </c>
      <c r="G278" s="220"/>
      <c r="H278" s="223">
        <v>0.99</v>
      </c>
      <c r="I278" s="224"/>
      <c r="J278" s="220"/>
      <c r="K278" s="220"/>
      <c r="L278" s="225"/>
      <c r="M278" s="226"/>
      <c r="N278" s="227"/>
      <c r="O278" s="227"/>
      <c r="P278" s="227"/>
      <c r="Q278" s="227"/>
      <c r="R278" s="227"/>
      <c r="S278" s="227"/>
      <c r="T278" s="228"/>
      <c r="AT278" s="229" t="s">
        <v>196</v>
      </c>
      <c r="AU278" s="229" t="s">
        <v>85</v>
      </c>
      <c r="AV278" s="14" t="s">
        <v>194</v>
      </c>
      <c r="AW278" s="14" t="s">
        <v>32</v>
      </c>
      <c r="AX278" s="14" t="s">
        <v>83</v>
      </c>
      <c r="AY278" s="229" t="s">
        <v>188</v>
      </c>
    </row>
    <row r="279" spans="1:65" s="2" customFormat="1" ht="24.2" customHeight="1">
      <c r="A279" s="34"/>
      <c r="B279" s="35"/>
      <c r="C279" s="193" t="s">
        <v>511</v>
      </c>
      <c r="D279" s="193" t="s">
        <v>190</v>
      </c>
      <c r="E279" s="194" t="s">
        <v>1363</v>
      </c>
      <c r="F279" s="195" t="s">
        <v>1364</v>
      </c>
      <c r="G279" s="196" t="s">
        <v>193</v>
      </c>
      <c r="H279" s="197">
        <v>2.8010000000000002</v>
      </c>
      <c r="I279" s="198"/>
      <c r="J279" s="199">
        <f>ROUND(I279*H279,2)</f>
        <v>0</v>
      </c>
      <c r="K279" s="200"/>
      <c r="L279" s="39"/>
      <c r="M279" s="201" t="s">
        <v>1</v>
      </c>
      <c r="N279" s="202" t="s">
        <v>41</v>
      </c>
      <c r="O279" s="71"/>
      <c r="P279" s="203">
        <f>O279*H279</f>
        <v>0</v>
      </c>
      <c r="Q279" s="203">
        <v>0</v>
      </c>
      <c r="R279" s="203">
        <f>Q279*H279</f>
        <v>0</v>
      </c>
      <c r="S279" s="203">
        <v>0.11</v>
      </c>
      <c r="T279" s="204">
        <f>S279*H279</f>
        <v>0.30810999999999999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5" t="s">
        <v>194</v>
      </c>
      <c r="AT279" s="205" t="s">
        <v>190</v>
      </c>
      <c r="AU279" s="205" t="s">
        <v>85</v>
      </c>
      <c r="AY279" s="17" t="s">
        <v>188</v>
      </c>
      <c r="BE279" s="206">
        <f>IF(N279="základní",J279,0)</f>
        <v>0</v>
      </c>
      <c r="BF279" s="206">
        <f>IF(N279="snížená",J279,0)</f>
        <v>0</v>
      </c>
      <c r="BG279" s="206">
        <f>IF(N279="zákl. přenesená",J279,0)</f>
        <v>0</v>
      </c>
      <c r="BH279" s="206">
        <f>IF(N279="sníž. přenesená",J279,0)</f>
        <v>0</v>
      </c>
      <c r="BI279" s="206">
        <f>IF(N279="nulová",J279,0)</f>
        <v>0</v>
      </c>
      <c r="BJ279" s="17" t="s">
        <v>83</v>
      </c>
      <c r="BK279" s="206">
        <f>ROUND(I279*H279,2)</f>
        <v>0</v>
      </c>
      <c r="BL279" s="17" t="s">
        <v>194</v>
      </c>
      <c r="BM279" s="205" t="s">
        <v>1365</v>
      </c>
    </row>
    <row r="280" spans="1:65" s="13" customFormat="1" ht="11.25">
      <c r="B280" s="207"/>
      <c r="C280" s="208"/>
      <c r="D280" s="209" t="s">
        <v>196</v>
      </c>
      <c r="E280" s="210" t="s">
        <v>1</v>
      </c>
      <c r="F280" s="211" t="s">
        <v>1366</v>
      </c>
      <c r="G280" s="208"/>
      <c r="H280" s="212">
        <v>2.2879999999999998</v>
      </c>
      <c r="I280" s="213"/>
      <c r="J280" s="208"/>
      <c r="K280" s="208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196</v>
      </c>
      <c r="AU280" s="218" t="s">
        <v>85</v>
      </c>
      <c r="AV280" s="13" t="s">
        <v>85</v>
      </c>
      <c r="AW280" s="13" t="s">
        <v>32</v>
      </c>
      <c r="AX280" s="13" t="s">
        <v>76</v>
      </c>
      <c r="AY280" s="218" t="s">
        <v>188</v>
      </c>
    </row>
    <row r="281" spans="1:65" s="13" customFormat="1" ht="11.25">
      <c r="B281" s="207"/>
      <c r="C281" s="208"/>
      <c r="D281" s="209" t="s">
        <v>196</v>
      </c>
      <c r="E281" s="210" t="s">
        <v>1</v>
      </c>
      <c r="F281" s="211" t="s">
        <v>1367</v>
      </c>
      <c r="G281" s="208"/>
      <c r="H281" s="212">
        <v>0.224</v>
      </c>
      <c r="I281" s="213"/>
      <c r="J281" s="208"/>
      <c r="K281" s="208"/>
      <c r="L281" s="214"/>
      <c r="M281" s="215"/>
      <c r="N281" s="216"/>
      <c r="O281" s="216"/>
      <c r="P281" s="216"/>
      <c r="Q281" s="216"/>
      <c r="R281" s="216"/>
      <c r="S281" s="216"/>
      <c r="T281" s="217"/>
      <c r="AT281" s="218" t="s">
        <v>196</v>
      </c>
      <c r="AU281" s="218" t="s">
        <v>85</v>
      </c>
      <c r="AV281" s="13" t="s">
        <v>85</v>
      </c>
      <c r="AW281" s="13" t="s">
        <v>32</v>
      </c>
      <c r="AX281" s="13" t="s">
        <v>76</v>
      </c>
      <c r="AY281" s="218" t="s">
        <v>188</v>
      </c>
    </row>
    <row r="282" spans="1:65" s="13" customFormat="1" ht="11.25">
      <c r="B282" s="207"/>
      <c r="C282" s="208"/>
      <c r="D282" s="209" t="s">
        <v>196</v>
      </c>
      <c r="E282" s="210" t="s">
        <v>1</v>
      </c>
      <c r="F282" s="211" t="s">
        <v>1368</v>
      </c>
      <c r="G282" s="208"/>
      <c r="H282" s="212">
        <v>0.23599999999999999</v>
      </c>
      <c r="I282" s="213"/>
      <c r="J282" s="208"/>
      <c r="K282" s="208"/>
      <c r="L282" s="214"/>
      <c r="M282" s="215"/>
      <c r="N282" s="216"/>
      <c r="O282" s="216"/>
      <c r="P282" s="216"/>
      <c r="Q282" s="216"/>
      <c r="R282" s="216"/>
      <c r="S282" s="216"/>
      <c r="T282" s="217"/>
      <c r="AT282" s="218" t="s">
        <v>196</v>
      </c>
      <c r="AU282" s="218" t="s">
        <v>85</v>
      </c>
      <c r="AV282" s="13" t="s">
        <v>85</v>
      </c>
      <c r="AW282" s="13" t="s">
        <v>32</v>
      </c>
      <c r="AX282" s="13" t="s">
        <v>76</v>
      </c>
      <c r="AY282" s="218" t="s">
        <v>188</v>
      </c>
    </row>
    <row r="283" spans="1:65" s="13" customFormat="1" ht="11.25">
      <c r="B283" s="207"/>
      <c r="C283" s="208"/>
      <c r="D283" s="209" t="s">
        <v>196</v>
      </c>
      <c r="E283" s="210" t="s">
        <v>1</v>
      </c>
      <c r="F283" s="211" t="s">
        <v>1369</v>
      </c>
      <c r="G283" s="208"/>
      <c r="H283" s="212">
        <v>5.2999999999999999E-2</v>
      </c>
      <c r="I283" s="213"/>
      <c r="J283" s="208"/>
      <c r="K283" s="208"/>
      <c r="L283" s="214"/>
      <c r="M283" s="215"/>
      <c r="N283" s="216"/>
      <c r="O283" s="216"/>
      <c r="P283" s="216"/>
      <c r="Q283" s="216"/>
      <c r="R283" s="216"/>
      <c r="S283" s="216"/>
      <c r="T283" s="217"/>
      <c r="AT283" s="218" t="s">
        <v>196</v>
      </c>
      <c r="AU283" s="218" t="s">
        <v>85</v>
      </c>
      <c r="AV283" s="13" t="s">
        <v>85</v>
      </c>
      <c r="AW283" s="13" t="s">
        <v>32</v>
      </c>
      <c r="AX283" s="13" t="s">
        <v>76</v>
      </c>
      <c r="AY283" s="218" t="s">
        <v>188</v>
      </c>
    </row>
    <row r="284" spans="1:65" s="14" customFormat="1" ht="11.25">
      <c r="B284" s="219"/>
      <c r="C284" s="220"/>
      <c r="D284" s="209" t="s">
        <v>196</v>
      </c>
      <c r="E284" s="221" t="s">
        <v>1</v>
      </c>
      <c r="F284" s="222" t="s">
        <v>200</v>
      </c>
      <c r="G284" s="220"/>
      <c r="H284" s="223">
        <v>2.8010000000000002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196</v>
      </c>
      <c r="AU284" s="229" t="s">
        <v>85</v>
      </c>
      <c r="AV284" s="14" t="s">
        <v>194</v>
      </c>
      <c r="AW284" s="14" t="s">
        <v>32</v>
      </c>
      <c r="AX284" s="14" t="s">
        <v>83</v>
      </c>
      <c r="AY284" s="229" t="s">
        <v>188</v>
      </c>
    </row>
    <row r="285" spans="1:65" s="2" customFormat="1" ht="24.2" customHeight="1">
      <c r="A285" s="34"/>
      <c r="B285" s="35"/>
      <c r="C285" s="193" t="s">
        <v>517</v>
      </c>
      <c r="D285" s="193" t="s">
        <v>190</v>
      </c>
      <c r="E285" s="194" t="s">
        <v>1370</v>
      </c>
      <c r="F285" s="195" t="s">
        <v>1371</v>
      </c>
      <c r="G285" s="196" t="s">
        <v>193</v>
      </c>
      <c r="H285" s="197">
        <v>3.7909999999999999</v>
      </c>
      <c r="I285" s="198"/>
      <c r="J285" s="199">
        <f>ROUND(I285*H285,2)</f>
        <v>0</v>
      </c>
      <c r="K285" s="200"/>
      <c r="L285" s="39"/>
      <c r="M285" s="201" t="s">
        <v>1</v>
      </c>
      <c r="N285" s="202" t="s">
        <v>41</v>
      </c>
      <c r="O285" s="71"/>
      <c r="P285" s="203">
        <f>O285*H285</f>
        <v>0</v>
      </c>
      <c r="Q285" s="203">
        <v>0</v>
      </c>
      <c r="R285" s="203">
        <f>Q285*H285</f>
        <v>0</v>
      </c>
      <c r="S285" s="203">
        <v>0</v>
      </c>
      <c r="T285" s="204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05" t="s">
        <v>194</v>
      </c>
      <c r="AT285" s="205" t="s">
        <v>190</v>
      </c>
      <c r="AU285" s="205" t="s">
        <v>85</v>
      </c>
      <c r="AY285" s="17" t="s">
        <v>188</v>
      </c>
      <c r="BE285" s="206">
        <f>IF(N285="základní",J285,0)</f>
        <v>0</v>
      </c>
      <c r="BF285" s="206">
        <f>IF(N285="snížená",J285,0)</f>
        <v>0</v>
      </c>
      <c r="BG285" s="206">
        <f>IF(N285="zákl. přenesená",J285,0)</f>
        <v>0</v>
      </c>
      <c r="BH285" s="206">
        <f>IF(N285="sníž. přenesená",J285,0)</f>
        <v>0</v>
      </c>
      <c r="BI285" s="206">
        <f>IF(N285="nulová",J285,0)</f>
        <v>0</v>
      </c>
      <c r="BJ285" s="17" t="s">
        <v>83</v>
      </c>
      <c r="BK285" s="206">
        <f>ROUND(I285*H285,2)</f>
        <v>0</v>
      </c>
      <c r="BL285" s="17" t="s">
        <v>194</v>
      </c>
      <c r="BM285" s="205" t="s">
        <v>1372</v>
      </c>
    </row>
    <row r="286" spans="1:65" s="13" customFormat="1" ht="11.25">
      <c r="B286" s="207"/>
      <c r="C286" s="208"/>
      <c r="D286" s="209" t="s">
        <v>196</v>
      </c>
      <c r="E286" s="210" t="s">
        <v>1</v>
      </c>
      <c r="F286" s="211" t="s">
        <v>1373</v>
      </c>
      <c r="G286" s="208"/>
      <c r="H286" s="212">
        <v>3.7909999999999999</v>
      </c>
      <c r="I286" s="213"/>
      <c r="J286" s="208"/>
      <c r="K286" s="208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196</v>
      </c>
      <c r="AU286" s="218" t="s">
        <v>85</v>
      </c>
      <c r="AV286" s="13" t="s">
        <v>85</v>
      </c>
      <c r="AW286" s="13" t="s">
        <v>32</v>
      </c>
      <c r="AX286" s="13" t="s">
        <v>83</v>
      </c>
      <c r="AY286" s="218" t="s">
        <v>188</v>
      </c>
    </row>
    <row r="287" spans="1:65" s="2" customFormat="1" ht="24.2" customHeight="1">
      <c r="A287" s="34"/>
      <c r="B287" s="35"/>
      <c r="C287" s="193" t="s">
        <v>521</v>
      </c>
      <c r="D287" s="193" t="s">
        <v>190</v>
      </c>
      <c r="E287" s="194" t="s">
        <v>1374</v>
      </c>
      <c r="F287" s="195" t="s">
        <v>1375</v>
      </c>
      <c r="G287" s="196" t="s">
        <v>193</v>
      </c>
      <c r="H287" s="197">
        <v>37.93</v>
      </c>
      <c r="I287" s="198"/>
      <c r="J287" s="199">
        <f>ROUND(I287*H287,2)</f>
        <v>0</v>
      </c>
      <c r="K287" s="200"/>
      <c r="L287" s="39"/>
      <c r="M287" s="201" t="s">
        <v>1</v>
      </c>
      <c r="N287" s="202" t="s">
        <v>41</v>
      </c>
      <c r="O287" s="71"/>
      <c r="P287" s="203">
        <f>O287*H287</f>
        <v>0</v>
      </c>
      <c r="Q287" s="203">
        <v>0</v>
      </c>
      <c r="R287" s="203">
        <f>Q287*H287</f>
        <v>0</v>
      </c>
      <c r="S287" s="203">
        <v>0</v>
      </c>
      <c r="T287" s="204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5" t="s">
        <v>194</v>
      </c>
      <c r="AT287" s="205" t="s">
        <v>190</v>
      </c>
      <c r="AU287" s="205" t="s">
        <v>85</v>
      </c>
      <c r="AY287" s="17" t="s">
        <v>188</v>
      </c>
      <c r="BE287" s="206">
        <f>IF(N287="základní",J287,0)</f>
        <v>0</v>
      </c>
      <c r="BF287" s="206">
        <f>IF(N287="snížená",J287,0)</f>
        <v>0</v>
      </c>
      <c r="BG287" s="206">
        <f>IF(N287="zákl. přenesená",J287,0)</f>
        <v>0</v>
      </c>
      <c r="BH287" s="206">
        <f>IF(N287="sníž. přenesená",J287,0)</f>
        <v>0</v>
      </c>
      <c r="BI287" s="206">
        <f>IF(N287="nulová",J287,0)</f>
        <v>0</v>
      </c>
      <c r="BJ287" s="17" t="s">
        <v>83</v>
      </c>
      <c r="BK287" s="206">
        <f>ROUND(I287*H287,2)</f>
        <v>0</v>
      </c>
      <c r="BL287" s="17" t="s">
        <v>194</v>
      </c>
      <c r="BM287" s="205" t="s">
        <v>1376</v>
      </c>
    </row>
    <row r="288" spans="1:65" s="13" customFormat="1" ht="11.25">
      <c r="B288" s="207"/>
      <c r="C288" s="208"/>
      <c r="D288" s="209" t="s">
        <v>196</v>
      </c>
      <c r="E288" s="210" t="s">
        <v>1</v>
      </c>
      <c r="F288" s="211" t="s">
        <v>1377</v>
      </c>
      <c r="G288" s="208"/>
      <c r="H288" s="212">
        <v>28.76</v>
      </c>
      <c r="I288" s="213"/>
      <c r="J288" s="208"/>
      <c r="K288" s="208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196</v>
      </c>
      <c r="AU288" s="218" t="s">
        <v>85</v>
      </c>
      <c r="AV288" s="13" t="s">
        <v>85</v>
      </c>
      <c r="AW288" s="13" t="s">
        <v>32</v>
      </c>
      <c r="AX288" s="13" t="s">
        <v>76</v>
      </c>
      <c r="AY288" s="218" t="s">
        <v>188</v>
      </c>
    </row>
    <row r="289" spans="1:65" s="13" customFormat="1" ht="11.25">
      <c r="B289" s="207"/>
      <c r="C289" s="208"/>
      <c r="D289" s="209" t="s">
        <v>196</v>
      </c>
      <c r="E289" s="210" t="s">
        <v>1</v>
      </c>
      <c r="F289" s="211" t="s">
        <v>1378</v>
      </c>
      <c r="G289" s="208"/>
      <c r="H289" s="212">
        <v>4.03</v>
      </c>
      <c r="I289" s="213"/>
      <c r="J289" s="208"/>
      <c r="K289" s="208"/>
      <c r="L289" s="214"/>
      <c r="M289" s="215"/>
      <c r="N289" s="216"/>
      <c r="O289" s="216"/>
      <c r="P289" s="216"/>
      <c r="Q289" s="216"/>
      <c r="R289" s="216"/>
      <c r="S289" s="216"/>
      <c r="T289" s="217"/>
      <c r="AT289" s="218" t="s">
        <v>196</v>
      </c>
      <c r="AU289" s="218" t="s">
        <v>85</v>
      </c>
      <c r="AV289" s="13" t="s">
        <v>85</v>
      </c>
      <c r="AW289" s="13" t="s">
        <v>32</v>
      </c>
      <c r="AX289" s="13" t="s">
        <v>76</v>
      </c>
      <c r="AY289" s="218" t="s">
        <v>188</v>
      </c>
    </row>
    <row r="290" spans="1:65" s="13" customFormat="1" ht="11.25">
      <c r="B290" s="207"/>
      <c r="C290" s="208"/>
      <c r="D290" s="209" t="s">
        <v>196</v>
      </c>
      <c r="E290" s="210" t="s">
        <v>1</v>
      </c>
      <c r="F290" s="211" t="s">
        <v>1379</v>
      </c>
      <c r="G290" s="208"/>
      <c r="H290" s="212">
        <v>4.16</v>
      </c>
      <c r="I290" s="213"/>
      <c r="J290" s="208"/>
      <c r="K290" s="208"/>
      <c r="L290" s="214"/>
      <c r="M290" s="215"/>
      <c r="N290" s="216"/>
      <c r="O290" s="216"/>
      <c r="P290" s="216"/>
      <c r="Q290" s="216"/>
      <c r="R290" s="216"/>
      <c r="S290" s="216"/>
      <c r="T290" s="217"/>
      <c r="AT290" s="218" t="s">
        <v>196</v>
      </c>
      <c r="AU290" s="218" t="s">
        <v>85</v>
      </c>
      <c r="AV290" s="13" t="s">
        <v>85</v>
      </c>
      <c r="AW290" s="13" t="s">
        <v>32</v>
      </c>
      <c r="AX290" s="13" t="s">
        <v>76</v>
      </c>
      <c r="AY290" s="218" t="s">
        <v>188</v>
      </c>
    </row>
    <row r="291" spans="1:65" s="13" customFormat="1" ht="11.25">
      <c r="B291" s="207"/>
      <c r="C291" s="208"/>
      <c r="D291" s="209" t="s">
        <v>196</v>
      </c>
      <c r="E291" s="210" t="s">
        <v>1</v>
      </c>
      <c r="F291" s="211" t="s">
        <v>1380</v>
      </c>
      <c r="G291" s="208"/>
      <c r="H291" s="212">
        <v>0.98</v>
      </c>
      <c r="I291" s="213"/>
      <c r="J291" s="208"/>
      <c r="K291" s="208"/>
      <c r="L291" s="214"/>
      <c r="M291" s="215"/>
      <c r="N291" s="216"/>
      <c r="O291" s="216"/>
      <c r="P291" s="216"/>
      <c r="Q291" s="216"/>
      <c r="R291" s="216"/>
      <c r="S291" s="216"/>
      <c r="T291" s="217"/>
      <c r="AT291" s="218" t="s">
        <v>196</v>
      </c>
      <c r="AU291" s="218" t="s">
        <v>85</v>
      </c>
      <c r="AV291" s="13" t="s">
        <v>85</v>
      </c>
      <c r="AW291" s="13" t="s">
        <v>32</v>
      </c>
      <c r="AX291" s="13" t="s">
        <v>76</v>
      </c>
      <c r="AY291" s="218" t="s">
        <v>188</v>
      </c>
    </row>
    <row r="292" spans="1:65" s="14" customFormat="1" ht="11.25">
      <c r="B292" s="219"/>
      <c r="C292" s="220"/>
      <c r="D292" s="209" t="s">
        <v>196</v>
      </c>
      <c r="E292" s="221" t="s">
        <v>1</v>
      </c>
      <c r="F292" s="222" t="s">
        <v>200</v>
      </c>
      <c r="G292" s="220"/>
      <c r="H292" s="223">
        <v>37.93</v>
      </c>
      <c r="I292" s="224"/>
      <c r="J292" s="220"/>
      <c r="K292" s="220"/>
      <c r="L292" s="225"/>
      <c r="M292" s="226"/>
      <c r="N292" s="227"/>
      <c r="O292" s="227"/>
      <c r="P292" s="227"/>
      <c r="Q292" s="227"/>
      <c r="R292" s="227"/>
      <c r="S292" s="227"/>
      <c r="T292" s="228"/>
      <c r="AT292" s="229" t="s">
        <v>196</v>
      </c>
      <c r="AU292" s="229" t="s">
        <v>85</v>
      </c>
      <c r="AV292" s="14" t="s">
        <v>194</v>
      </c>
      <c r="AW292" s="14" t="s">
        <v>32</v>
      </c>
      <c r="AX292" s="14" t="s">
        <v>83</v>
      </c>
      <c r="AY292" s="229" t="s">
        <v>188</v>
      </c>
    </row>
    <row r="293" spans="1:65" s="2" customFormat="1" ht="24.2" customHeight="1">
      <c r="A293" s="34"/>
      <c r="B293" s="35"/>
      <c r="C293" s="193" t="s">
        <v>526</v>
      </c>
      <c r="D293" s="193" t="s">
        <v>190</v>
      </c>
      <c r="E293" s="194" t="s">
        <v>1381</v>
      </c>
      <c r="F293" s="195" t="s">
        <v>1382</v>
      </c>
      <c r="G293" s="196" t="s">
        <v>193</v>
      </c>
      <c r="H293" s="197">
        <v>9.9</v>
      </c>
      <c r="I293" s="198"/>
      <c r="J293" s="199">
        <f t="shared" ref="J293:J299" si="20">ROUND(I293*H293,2)</f>
        <v>0</v>
      </c>
      <c r="K293" s="200"/>
      <c r="L293" s="39"/>
      <c r="M293" s="201" t="s">
        <v>1</v>
      </c>
      <c r="N293" s="202" t="s">
        <v>41</v>
      </c>
      <c r="O293" s="71"/>
      <c r="P293" s="203">
        <f t="shared" ref="P293:P299" si="21">O293*H293</f>
        <v>0</v>
      </c>
      <c r="Q293" s="203">
        <v>1.9429999999999999E-2</v>
      </c>
      <c r="R293" s="203">
        <f t="shared" ref="R293:R299" si="22">Q293*H293</f>
        <v>0.192357</v>
      </c>
      <c r="S293" s="203">
        <v>0</v>
      </c>
      <c r="T293" s="204">
        <f t="shared" ref="T293:T299" si="23"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05" t="s">
        <v>194</v>
      </c>
      <c r="AT293" s="205" t="s">
        <v>190</v>
      </c>
      <c r="AU293" s="205" t="s">
        <v>85</v>
      </c>
      <c r="AY293" s="17" t="s">
        <v>188</v>
      </c>
      <c r="BE293" s="206">
        <f t="shared" ref="BE293:BE299" si="24">IF(N293="základní",J293,0)</f>
        <v>0</v>
      </c>
      <c r="BF293" s="206">
        <f t="shared" ref="BF293:BF299" si="25">IF(N293="snížená",J293,0)</f>
        <v>0</v>
      </c>
      <c r="BG293" s="206">
        <f t="shared" ref="BG293:BG299" si="26">IF(N293="zákl. přenesená",J293,0)</f>
        <v>0</v>
      </c>
      <c r="BH293" s="206">
        <f t="shared" ref="BH293:BH299" si="27">IF(N293="sníž. přenesená",J293,0)</f>
        <v>0</v>
      </c>
      <c r="BI293" s="206">
        <f t="shared" ref="BI293:BI299" si="28">IF(N293="nulová",J293,0)</f>
        <v>0</v>
      </c>
      <c r="BJ293" s="17" t="s">
        <v>83</v>
      </c>
      <c r="BK293" s="206">
        <f t="shared" ref="BK293:BK299" si="29">ROUND(I293*H293,2)</f>
        <v>0</v>
      </c>
      <c r="BL293" s="17" t="s">
        <v>194</v>
      </c>
      <c r="BM293" s="205" t="s">
        <v>1383</v>
      </c>
    </row>
    <row r="294" spans="1:65" s="2" customFormat="1" ht="24.2" customHeight="1">
      <c r="A294" s="34"/>
      <c r="B294" s="35"/>
      <c r="C294" s="193" t="s">
        <v>532</v>
      </c>
      <c r="D294" s="193" t="s">
        <v>190</v>
      </c>
      <c r="E294" s="194" t="s">
        <v>1384</v>
      </c>
      <c r="F294" s="195" t="s">
        <v>1385</v>
      </c>
      <c r="G294" s="196" t="s">
        <v>193</v>
      </c>
      <c r="H294" s="197">
        <v>0.99</v>
      </c>
      <c r="I294" s="198"/>
      <c r="J294" s="199">
        <f t="shared" si="20"/>
        <v>0</v>
      </c>
      <c r="K294" s="200"/>
      <c r="L294" s="39"/>
      <c r="M294" s="201" t="s">
        <v>1</v>
      </c>
      <c r="N294" s="202" t="s">
        <v>41</v>
      </c>
      <c r="O294" s="71"/>
      <c r="P294" s="203">
        <f t="shared" si="21"/>
        <v>0</v>
      </c>
      <c r="Q294" s="203">
        <v>7.9799999999999996E-2</v>
      </c>
      <c r="R294" s="203">
        <f t="shared" si="22"/>
        <v>7.9001999999999989E-2</v>
      </c>
      <c r="S294" s="203">
        <v>0</v>
      </c>
      <c r="T294" s="204">
        <f t="shared" si="23"/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05" t="s">
        <v>194</v>
      </c>
      <c r="AT294" s="205" t="s">
        <v>190</v>
      </c>
      <c r="AU294" s="205" t="s">
        <v>85</v>
      </c>
      <c r="AY294" s="17" t="s">
        <v>188</v>
      </c>
      <c r="BE294" s="206">
        <f t="shared" si="24"/>
        <v>0</v>
      </c>
      <c r="BF294" s="206">
        <f t="shared" si="25"/>
        <v>0</v>
      </c>
      <c r="BG294" s="206">
        <f t="shared" si="26"/>
        <v>0</v>
      </c>
      <c r="BH294" s="206">
        <f t="shared" si="27"/>
        <v>0</v>
      </c>
      <c r="BI294" s="206">
        <f t="shared" si="28"/>
        <v>0</v>
      </c>
      <c r="BJ294" s="17" t="s">
        <v>83</v>
      </c>
      <c r="BK294" s="206">
        <f t="shared" si="29"/>
        <v>0</v>
      </c>
      <c r="BL294" s="17" t="s">
        <v>194</v>
      </c>
      <c r="BM294" s="205" t="s">
        <v>1386</v>
      </c>
    </row>
    <row r="295" spans="1:65" s="2" customFormat="1" ht="24.2" customHeight="1">
      <c r="A295" s="34"/>
      <c r="B295" s="35"/>
      <c r="C295" s="193" t="s">
        <v>538</v>
      </c>
      <c r="D295" s="193" t="s">
        <v>190</v>
      </c>
      <c r="E295" s="194" t="s">
        <v>1387</v>
      </c>
      <c r="F295" s="195" t="s">
        <v>1388</v>
      </c>
      <c r="G295" s="196" t="s">
        <v>193</v>
      </c>
      <c r="H295" s="197">
        <v>28.01</v>
      </c>
      <c r="I295" s="198"/>
      <c r="J295" s="199">
        <f t="shared" si="20"/>
        <v>0</v>
      </c>
      <c r="K295" s="200"/>
      <c r="L295" s="39"/>
      <c r="M295" s="201" t="s">
        <v>1</v>
      </c>
      <c r="N295" s="202" t="s">
        <v>41</v>
      </c>
      <c r="O295" s="71"/>
      <c r="P295" s="203">
        <f t="shared" si="21"/>
        <v>0</v>
      </c>
      <c r="Q295" s="203">
        <v>1.9949999999999999E-2</v>
      </c>
      <c r="R295" s="203">
        <f t="shared" si="22"/>
        <v>0.5587995</v>
      </c>
      <c r="S295" s="203">
        <v>0</v>
      </c>
      <c r="T295" s="204">
        <f t="shared" si="23"/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05" t="s">
        <v>194</v>
      </c>
      <c r="AT295" s="205" t="s">
        <v>190</v>
      </c>
      <c r="AU295" s="205" t="s">
        <v>85</v>
      </c>
      <c r="AY295" s="17" t="s">
        <v>188</v>
      </c>
      <c r="BE295" s="206">
        <f t="shared" si="24"/>
        <v>0</v>
      </c>
      <c r="BF295" s="206">
        <f t="shared" si="25"/>
        <v>0</v>
      </c>
      <c r="BG295" s="206">
        <f t="shared" si="26"/>
        <v>0</v>
      </c>
      <c r="BH295" s="206">
        <f t="shared" si="27"/>
        <v>0</v>
      </c>
      <c r="BI295" s="206">
        <f t="shared" si="28"/>
        <v>0</v>
      </c>
      <c r="BJ295" s="17" t="s">
        <v>83</v>
      </c>
      <c r="BK295" s="206">
        <f t="shared" si="29"/>
        <v>0</v>
      </c>
      <c r="BL295" s="17" t="s">
        <v>194</v>
      </c>
      <c r="BM295" s="205" t="s">
        <v>1389</v>
      </c>
    </row>
    <row r="296" spans="1:65" s="2" customFormat="1" ht="24.2" customHeight="1">
      <c r="A296" s="34"/>
      <c r="B296" s="35"/>
      <c r="C296" s="193" t="s">
        <v>543</v>
      </c>
      <c r="D296" s="193" t="s">
        <v>190</v>
      </c>
      <c r="E296" s="194" t="s">
        <v>1390</v>
      </c>
      <c r="F296" s="195" t="s">
        <v>1391</v>
      </c>
      <c r="G296" s="196" t="s">
        <v>193</v>
      </c>
      <c r="H296" s="197">
        <v>2.8010000000000002</v>
      </c>
      <c r="I296" s="198"/>
      <c r="J296" s="199">
        <f t="shared" si="20"/>
        <v>0</v>
      </c>
      <c r="K296" s="200"/>
      <c r="L296" s="39"/>
      <c r="M296" s="201" t="s">
        <v>1</v>
      </c>
      <c r="N296" s="202" t="s">
        <v>41</v>
      </c>
      <c r="O296" s="71"/>
      <c r="P296" s="203">
        <f t="shared" si="21"/>
        <v>0</v>
      </c>
      <c r="Q296" s="203">
        <v>7.9799999999999996E-2</v>
      </c>
      <c r="R296" s="203">
        <f t="shared" si="22"/>
        <v>0.22351979999999999</v>
      </c>
      <c r="S296" s="203">
        <v>0</v>
      </c>
      <c r="T296" s="204">
        <f t="shared" si="23"/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05" t="s">
        <v>194</v>
      </c>
      <c r="AT296" s="205" t="s">
        <v>190</v>
      </c>
      <c r="AU296" s="205" t="s">
        <v>85</v>
      </c>
      <c r="AY296" s="17" t="s">
        <v>188</v>
      </c>
      <c r="BE296" s="206">
        <f t="shared" si="24"/>
        <v>0</v>
      </c>
      <c r="BF296" s="206">
        <f t="shared" si="25"/>
        <v>0</v>
      </c>
      <c r="BG296" s="206">
        <f t="shared" si="26"/>
        <v>0</v>
      </c>
      <c r="BH296" s="206">
        <f t="shared" si="27"/>
        <v>0</v>
      </c>
      <c r="BI296" s="206">
        <f t="shared" si="28"/>
        <v>0</v>
      </c>
      <c r="BJ296" s="17" t="s">
        <v>83</v>
      </c>
      <c r="BK296" s="206">
        <f t="shared" si="29"/>
        <v>0</v>
      </c>
      <c r="BL296" s="17" t="s">
        <v>194</v>
      </c>
      <c r="BM296" s="205" t="s">
        <v>1392</v>
      </c>
    </row>
    <row r="297" spans="1:65" s="2" customFormat="1" ht="24.2" customHeight="1">
      <c r="A297" s="34"/>
      <c r="B297" s="35"/>
      <c r="C297" s="193" t="s">
        <v>556</v>
      </c>
      <c r="D297" s="193" t="s">
        <v>190</v>
      </c>
      <c r="E297" s="194" t="s">
        <v>1393</v>
      </c>
      <c r="F297" s="195" t="s">
        <v>1394</v>
      </c>
      <c r="G297" s="196" t="s">
        <v>193</v>
      </c>
      <c r="H297" s="197">
        <v>0.99</v>
      </c>
      <c r="I297" s="198"/>
      <c r="J297" s="199">
        <f t="shared" si="20"/>
        <v>0</v>
      </c>
      <c r="K297" s="200"/>
      <c r="L297" s="39"/>
      <c r="M297" s="201" t="s">
        <v>1</v>
      </c>
      <c r="N297" s="202" t="s">
        <v>41</v>
      </c>
      <c r="O297" s="71"/>
      <c r="P297" s="203">
        <f t="shared" si="21"/>
        <v>0</v>
      </c>
      <c r="Q297" s="203">
        <v>9.8999999999999999E-4</v>
      </c>
      <c r="R297" s="203">
        <f t="shared" si="22"/>
        <v>9.8010000000000002E-4</v>
      </c>
      <c r="S297" s="203">
        <v>0</v>
      </c>
      <c r="T297" s="204">
        <f t="shared" si="23"/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05" t="s">
        <v>194</v>
      </c>
      <c r="AT297" s="205" t="s">
        <v>190</v>
      </c>
      <c r="AU297" s="205" t="s">
        <v>85</v>
      </c>
      <c r="AY297" s="17" t="s">
        <v>188</v>
      </c>
      <c r="BE297" s="206">
        <f t="shared" si="24"/>
        <v>0</v>
      </c>
      <c r="BF297" s="206">
        <f t="shared" si="25"/>
        <v>0</v>
      </c>
      <c r="BG297" s="206">
        <f t="shared" si="26"/>
        <v>0</v>
      </c>
      <c r="BH297" s="206">
        <f t="shared" si="27"/>
        <v>0</v>
      </c>
      <c r="BI297" s="206">
        <f t="shared" si="28"/>
        <v>0</v>
      </c>
      <c r="BJ297" s="17" t="s">
        <v>83</v>
      </c>
      <c r="BK297" s="206">
        <f t="shared" si="29"/>
        <v>0</v>
      </c>
      <c r="BL297" s="17" t="s">
        <v>194</v>
      </c>
      <c r="BM297" s="205" t="s">
        <v>1395</v>
      </c>
    </row>
    <row r="298" spans="1:65" s="2" customFormat="1" ht="24.2" customHeight="1">
      <c r="A298" s="34"/>
      <c r="B298" s="35"/>
      <c r="C298" s="193" t="s">
        <v>561</v>
      </c>
      <c r="D298" s="193" t="s">
        <v>190</v>
      </c>
      <c r="E298" s="194" t="s">
        <v>1396</v>
      </c>
      <c r="F298" s="195" t="s">
        <v>1397</v>
      </c>
      <c r="G298" s="196" t="s">
        <v>193</v>
      </c>
      <c r="H298" s="197">
        <v>2.8010000000000002</v>
      </c>
      <c r="I298" s="198"/>
      <c r="J298" s="199">
        <f t="shared" si="20"/>
        <v>0</v>
      </c>
      <c r="K298" s="200"/>
      <c r="L298" s="39"/>
      <c r="M298" s="201" t="s">
        <v>1</v>
      </c>
      <c r="N298" s="202" t="s">
        <v>41</v>
      </c>
      <c r="O298" s="71"/>
      <c r="P298" s="203">
        <f t="shared" si="21"/>
        <v>0</v>
      </c>
      <c r="Q298" s="203">
        <v>9.8999999999999999E-4</v>
      </c>
      <c r="R298" s="203">
        <f t="shared" si="22"/>
        <v>2.7729900000000004E-3</v>
      </c>
      <c r="S298" s="203">
        <v>0</v>
      </c>
      <c r="T298" s="204">
        <f t="shared" si="23"/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05" t="s">
        <v>194</v>
      </c>
      <c r="AT298" s="205" t="s">
        <v>190</v>
      </c>
      <c r="AU298" s="205" t="s">
        <v>85</v>
      </c>
      <c r="AY298" s="17" t="s">
        <v>188</v>
      </c>
      <c r="BE298" s="206">
        <f t="shared" si="24"/>
        <v>0</v>
      </c>
      <c r="BF298" s="206">
        <f t="shared" si="25"/>
        <v>0</v>
      </c>
      <c r="BG298" s="206">
        <f t="shared" si="26"/>
        <v>0</v>
      </c>
      <c r="BH298" s="206">
        <f t="shared" si="27"/>
        <v>0</v>
      </c>
      <c r="BI298" s="206">
        <f t="shared" si="28"/>
        <v>0</v>
      </c>
      <c r="BJ298" s="17" t="s">
        <v>83</v>
      </c>
      <c r="BK298" s="206">
        <f t="shared" si="29"/>
        <v>0</v>
      </c>
      <c r="BL298" s="17" t="s">
        <v>194</v>
      </c>
      <c r="BM298" s="205" t="s">
        <v>1398</v>
      </c>
    </row>
    <row r="299" spans="1:65" s="2" customFormat="1" ht="24.2" customHeight="1">
      <c r="A299" s="34"/>
      <c r="B299" s="35"/>
      <c r="C299" s="193" t="s">
        <v>567</v>
      </c>
      <c r="D299" s="193" t="s">
        <v>190</v>
      </c>
      <c r="E299" s="194" t="s">
        <v>1399</v>
      </c>
      <c r="F299" s="195" t="s">
        <v>1400</v>
      </c>
      <c r="G299" s="196" t="s">
        <v>193</v>
      </c>
      <c r="H299" s="197">
        <v>37.909999999999997</v>
      </c>
      <c r="I299" s="198"/>
      <c r="J299" s="199">
        <f t="shared" si="20"/>
        <v>0</v>
      </c>
      <c r="K299" s="200"/>
      <c r="L299" s="39"/>
      <c r="M299" s="201" t="s">
        <v>1</v>
      </c>
      <c r="N299" s="202" t="s">
        <v>41</v>
      </c>
      <c r="O299" s="71"/>
      <c r="P299" s="203">
        <f t="shared" si="21"/>
        <v>0</v>
      </c>
      <c r="Q299" s="203">
        <v>1.58E-3</v>
      </c>
      <c r="R299" s="203">
        <f t="shared" si="22"/>
        <v>5.9897799999999994E-2</v>
      </c>
      <c r="S299" s="203">
        <v>0</v>
      </c>
      <c r="T299" s="204">
        <f t="shared" si="23"/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05" t="s">
        <v>194</v>
      </c>
      <c r="AT299" s="205" t="s">
        <v>190</v>
      </c>
      <c r="AU299" s="205" t="s">
        <v>85</v>
      </c>
      <c r="AY299" s="17" t="s">
        <v>188</v>
      </c>
      <c r="BE299" s="206">
        <f t="shared" si="24"/>
        <v>0</v>
      </c>
      <c r="BF299" s="206">
        <f t="shared" si="25"/>
        <v>0</v>
      </c>
      <c r="BG299" s="206">
        <f t="shared" si="26"/>
        <v>0</v>
      </c>
      <c r="BH299" s="206">
        <f t="shared" si="27"/>
        <v>0</v>
      </c>
      <c r="BI299" s="206">
        <f t="shared" si="28"/>
        <v>0</v>
      </c>
      <c r="BJ299" s="17" t="s">
        <v>83</v>
      </c>
      <c r="BK299" s="206">
        <f t="shared" si="29"/>
        <v>0</v>
      </c>
      <c r="BL299" s="17" t="s">
        <v>194</v>
      </c>
      <c r="BM299" s="205" t="s">
        <v>1401</v>
      </c>
    </row>
    <row r="300" spans="1:65" s="13" customFormat="1" ht="11.25">
      <c r="B300" s="207"/>
      <c r="C300" s="208"/>
      <c r="D300" s="209" t="s">
        <v>196</v>
      </c>
      <c r="E300" s="210" t="s">
        <v>1</v>
      </c>
      <c r="F300" s="211" t="s">
        <v>1402</v>
      </c>
      <c r="G300" s="208"/>
      <c r="H300" s="212">
        <v>37.909999999999997</v>
      </c>
      <c r="I300" s="213"/>
      <c r="J300" s="208"/>
      <c r="K300" s="208"/>
      <c r="L300" s="214"/>
      <c r="M300" s="215"/>
      <c r="N300" s="216"/>
      <c r="O300" s="216"/>
      <c r="P300" s="216"/>
      <c r="Q300" s="216"/>
      <c r="R300" s="216"/>
      <c r="S300" s="216"/>
      <c r="T300" s="217"/>
      <c r="AT300" s="218" t="s">
        <v>196</v>
      </c>
      <c r="AU300" s="218" t="s">
        <v>85</v>
      </c>
      <c r="AV300" s="13" t="s">
        <v>85</v>
      </c>
      <c r="AW300" s="13" t="s">
        <v>32</v>
      </c>
      <c r="AX300" s="13" t="s">
        <v>83</v>
      </c>
      <c r="AY300" s="218" t="s">
        <v>188</v>
      </c>
    </row>
    <row r="301" spans="1:65" s="2" customFormat="1" ht="24.2" customHeight="1">
      <c r="A301" s="34"/>
      <c r="B301" s="35"/>
      <c r="C301" s="193" t="s">
        <v>571</v>
      </c>
      <c r="D301" s="193" t="s">
        <v>190</v>
      </c>
      <c r="E301" s="194" t="s">
        <v>669</v>
      </c>
      <c r="F301" s="195" t="s">
        <v>670</v>
      </c>
      <c r="G301" s="196" t="s">
        <v>243</v>
      </c>
      <c r="H301" s="197">
        <v>41</v>
      </c>
      <c r="I301" s="198"/>
      <c r="J301" s="199">
        <f>ROUND(I301*H301,2)</f>
        <v>0</v>
      </c>
      <c r="K301" s="200"/>
      <c r="L301" s="39"/>
      <c r="M301" s="201" t="s">
        <v>1</v>
      </c>
      <c r="N301" s="202" t="s">
        <v>41</v>
      </c>
      <c r="O301" s="71"/>
      <c r="P301" s="203">
        <f>O301*H301</f>
        <v>0</v>
      </c>
      <c r="Q301" s="203">
        <v>4.4000000000000002E-4</v>
      </c>
      <c r="R301" s="203">
        <f>Q301*H301</f>
        <v>1.804E-2</v>
      </c>
      <c r="S301" s="203">
        <v>0</v>
      </c>
      <c r="T301" s="204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05" t="s">
        <v>194</v>
      </c>
      <c r="AT301" s="205" t="s">
        <v>190</v>
      </c>
      <c r="AU301" s="205" t="s">
        <v>85</v>
      </c>
      <c r="AY301" s="17" t="s">
        <v>188</v>
      </c>
      <c r="BE301" s="206">
        <f>IF(N301="základní",J301,0)</f>
        <v>0</v>
      </c>
      <c r="BF301" s="206">
        <f>IF(N301="snížená",J301,0)</f>
        <v>0</v>
      </c>
      <c r="BG301" s="206">
        <f>IF(N301="zákl. přenesená",J301,0)</f>
        <v>0</v>
      </c>
      <c r="BH301" s="206">
        <f>IF(N301="sníž. přenesená",J301,0)</f>
        <v>0</v>
      </c>
      <c r="BI301" s="206">
        <f>IF(N301="nulová",J301,0)</f>
        <v>0</v>
      </c>
      <c r="BJ301" s="17" t="s">
        <v>83</v>
      </c>
      <c r="BK301" s="206">
        <f>ROUND(I301*H301,2)</f>
        <v>0</v>
      </c>
      <c r="BL301" s="17" t="s">
        <v>194</v>
      </c>
      <c r="BM301" s="205" t="s">
        <v>671</v>
      </c>
    </row>
    <row r="302" spans="1:65" s="12" customFormat="1" ht="22.9" customHeight="1">
      <c r="B302" s="177"/>
      <c r="C302" s="178"/>
      <c r="D302" s="179" t="s">
        <v>75</v>
      </c>
      <c r="E302" s="191" t="s">
        <v>672</v>
      </c>
      <c r="F302" s="191" t="s">
        <v>673</v>
      </c>
      <c r="G302" s="178"/>
      <c r="H302" s="178"/>
      <c r="I302" s="181"/>
      <c r="J302" s="192">
        <f>BK302</f>
        <v>0</v>
      </c>
      <c r="K302" s="178"/>
      <c r="L302" s="183"/>
      <c r="M302" s="184"/>
      <c r="N302" s="185"/>
      <c r="O302" s="185"/>
      <c r="P302" s="186">
        <f>SUM(P303:P307)</f>
        <v>0</v>
      </c>
      <c r="Q302" s="185"/>
      <c r="R302" s="186">
        <f>SUM(R303:R307)</f>
        <v>0</v>
      </c>
      <c r="S302" s="185"/>
      <c r="T302" s="187">
        <f>SUM(T303:T307)</f>
        <v>0</v>
      </c>
      <c r="AR302" s="188" t="s">
        <v>83</v>
      </c>
      <c r="AT302" s="189" t="s">
        <v>75</v>
      </c>
      <c r="AU302" s="189" t="s">
        <v>83</v>
      </c>
      <c r="AY302" s="188" t="s">
        <v>188</v>
      </c>
      <c r="BK302" s="190">
        <f>SUM(BK303:BK307)</f>
        <v>0</v>
      </c>
    </row>
    <row r="303" spans="1:65" s="2" customFormat="1" ht="24.2" customHeight="1">
      <c r="A303" s="34"/>
      <c r="B303" s="35"/>
      <c r="C303" s="193" t="s">
        <v>576</v>
      </c>
      <c r="D303" s="193" t="s">
        <v>190</v>
      </c>
      <c r="E303" s="194" t="s">
        <v>675</v>
      </c>
      <c r="F303" s="195" t="s">
        <v>676</v>
      </c>
      <c r="G303" s="196" t="s">
        <v>358</v>
      </c>
      <c r="H303" s="197">
        <v>44.9</v>
      </c>
      <c r="I303" s="198"/>
      <c r="J303" s="199">
        <f>ROUND(I303*H303,2)</f>
        <v>0</v>
      </c>
      <c r="K303" s="200"/>
      <c r="L303" s="39"/>
      <c r="M303" s="201" t="s">
        <v>1</v>
      </c>
      <c r="N303" s="202" t="s">
        <v>41</v>
      </c>
      <c r="O303" s="71"/>
      <c r="P303" s="203">
        <f>O303*H303</f>
        <v>0</v>
      </c>
      <c r="Q303" s="203">
        <v>0</v>
      </c>
      <c r="R303" s="203">
        <f>Q303*H303</f>
        <v>0</v>
      </c>
      <c r="S303" s="203">
        <v>0</v>
      </c>
      <c r="T303" s="204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05" t="s">
        <v>194</v>
      </c>
      <c r="AT303" s="205" t="s">
        <v>190</v>
      </c>
      <c r="AU303" s="205" t="s">
        <v>85</v>
      </c>
      <c r="AY303" s="17" t="s">
        <v>188</v>
      </c>
      <c r="BE303" s="206">
        <f>IF(N303="základní",J303,0)</f>
        <v>0</v>
      </c>
      <c r="BF303" s="206">
        <f>IF(N303="snížená",J303,0)</f>
        <v>0</v>
      </c>
      <c r="BG303" s="206">
        <f>IF(N303="zákl. přenesená",J303,0)</f>
        <v>0</v>
      </c>
      <c r="BH303" s="206">
        <f>IF(N303="sníž. přenesená",J303,0)</f>
        <v>0</v>
      </c>
      <c r="BI303" s="206">
        <f>IF(N303="nulová",J303,0)</f>
        <v>0</v>
      </c>
      <c r="BJ303" s="17" t="s">
        <v>83</v>
      </c>
      <c r="BK303" s="206">
        <f>ROUND(I303*H303,2)</f>
        <v>0</v>
      </c>
      <c r="BL303" s="17" t="s">
        <v>194</v>
      </c>
      <c r="BM303" s="205" t="s">
        <v>677</v>
      </c>
    </row>
    <row r="304" spans="1:65" s="2" customFormat="1" ht="24.2" customHeight="1">
      <c r="A304" s="34"/>
      <c r="B304" s="35"/>
      <c r="C304" s="193" t="s">
        <v>580</v>
      </c>
      <c r="D304" s="193" t="s">
        <v>190</v>
      </c>
      <c r="E304" s="194" t="s">
        <v>679</v>
      </c>
      <c r="F304" s="195" t="s">
        <v>680</v>
      </c>
      <c r="G304" s="196" t="s">
        <v>358</v>
      </c>
      <c r="H304" s="197">
        <v>44.9</v>
      </c>
      <c r="I304" s="198"/>
      <c r="J304" s="199">
        <f>ROUND(I304*H304,2)</f>
        <v>0</v>
      </c>
      <c r="K304" s="200"/>
      <c r="L304" s="39"/>
      <c r="M304" s="201" t="s">
        <v>1</v>
      </c>
      <c r="N304" s="202" t="s">
        <v>41</v>
      </c>
      <c r="O304" s="71"/>
      <c r="P304" s="203">
        <f>O304*H304</f>
        <v>0</v>
      </c>
      <c r="Q304" s="203">
        <v>0</v>
      </c>
      <c r="R304" s="203">
        <f>Q304*H304</f>
        <v>0</v>
      </c>
      <c r="S304" s="203">
        <v>0</v>
      </c>
      <c r="T304" s="204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05" t="s">
        <v>194</v>
      </c>
      <c r="AT304" s="205" t="s">
        <v>190</v>
      </c>
      <c r="AU304" s="205" t="s">
        <v>85</v>
      </c>
      <c r="AY304" s="17" t="s">
        <v>188</v>
      </c>
      <c r="BE304" s="206">
        <f>IF(N304="základní",J304,0)</f>
        <v>0</v>
      </c>
      <c r="BF304" s="206">
        <f>IF(N304="snížená",J304,0)</f>
        <v>0</v>
      </c>
      <c r="BG304" s="206">
        <f>IF(N304="zákl. přenesená",J304,0)</f>
        <v>0</v>
      </c>
      <c r="BH304" s="206">
        <f>IF(N304="sníž. přenesená",J304,0)</f>
        <v>0</v>
      </c>
      <c r="BI304" s="206">
        <f>IF(N304="nulová",J304,0)</f>
        <v>0</v>
      </c>
      <c r="BJ304" s="17" t="s">
        <v>83</v>
      </c>
      <c r="BK304" s="206">
        <f>ROUND(I304*H304,2)</f>
        <v>0</v>
      </c>
      <c r="BL304" s="17" t="s">
        <v>194</v>
      </c>
      <c r="BM304" s="205" t="s">
        <v>681</v>
      </c>
    </row>
    <row r="305" spans="1:65" s="2" customFormat="1" ht="24.2" customHeight="1">
      <c r="A305" s="34"/>
      <c r="B305" s="35"/>
      <c r="C305" s="193" t="s">
        <v>584</v>
      </c>
      <c r="D305" s="193" t="s">
        <v>190</v>
      </c>
      <c r="E305" s="194" t="s">
        <v>683</v>
      </c>
      <c r="F305" s="195" t="s">
        <v>684</v>
      </c>
      <c r="G305" s="196" t="s">
        <v>358</v>
      </c>
      <c r="H305" s="197">
        <v>404.1</v>
      </c>
      <c r="I305" s="198"/>
      <c r="J305" s="199">
        <f>ROUND(I305*H305,2)</f>
        <v>0</v>
      </c>
      <c r="K305" s="200"/>
      <c r="L305" s="39"/>
      <c r="M305" s="201" t="s">
        <v>1</v>
      </c>
      <c r="N305" s="202" t="s">
        <v>41</v>
      </c>
      <c r="O305" s="71"/>
      <c r="P305" s="203">
        <f>O305*H305</f>
        <v>0</v>
      </c>
      <c r="Q305" s="203">
        <v>0</v>
      </c>
      <c r="R305" s="203">
        <f>Q305*H305</f>
        <v>0</v>
      </c>
      <c r="S305" s="203">
        <v>0</v>
      </c>
      <c r="T305" s="204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05" t="s">
        <v>194</v>
      </c>
      <c r="AT305" s="205" t="s">
        <v>190</v>
      </c>
      <c r="AU305" s="205" t="s">
        <v>85</v>
      </c>
      <c r="AY305" s="17" t="s">
        <v>188</v>
      </c>
      <c r="BE305" s="206">
        <f>IF(N305="základní",J305,0)</f>
        <v>0</v>
      </c>
      <c r="BF305" s="206">
        <f>IF(N305="snížená",J305,0)</f>
        <v>0</v>
      </c>
      <c r="BG305" s="206">
        <f>IF(N305="zákl. přenesená",J305,0)</f>
        <v>0</v>
      </c>
      <c r="BH305" s="206">
        <f>IF(N305="sníž. přenesená",J305,0)</f>
        <v>0</v>
      </c>
      <c r="BI305" s="206">
        <f>IF(N305="nulová",J305,0)</f>
        <v>0</v>
      </c>
      <c r="BJ305" s="17" t="s">
        <v>83</v>
      </c>
      <c r="BK305" s="206">
        <f>ROUND(I305*H305,2)</f>
        <v>0</v>
      </c>
      <c r="BL305" s="17" t="s">
        <v>194</v>
      </c>
      <c r="BM305" s="205" t="s">
        <v>685</v>
      </c>
    </row>
    <row r="306" spans="1:65" s="13" customFormat="1" ht="11.25">
      <c r="B306" s="207"/>
      <c r="C306" s="208"/>
      <c r="D306" s="209" t="s">
        <v>196</v>
      </c>
      <c r="E306" s="208"/>
      <c r="F306" s="211" t="s">
        <v>1403</v>
      </c>
      <c r="G306" s="208"/>
      <c r="H306" s="212">
        <v>404.1</v>
      </c>
      <c r="I306" s="213"/>
      <c r="J306" s="208"/>
      <c r="K306" s="208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196</v>
      </c>
      <c r="AU306" s="218" t="s">
        <v>85</v>
      </c>
      <c r="AV306" s="13" t="s">
        <v>85</v>
      </c>
      <c r="AW306" s="13" t="s">
        <v>4</v>
      </c>
      <c r="AX306" s="13" t="s">
        <v>83</v>
      </c>
      <c r="AY306" s="218" t="s">
        <v>188</v>
      </c>
    </row>
    <row r="307" spans="1:65" s="2" customFormat="1" ht="37.9" customHeight="1">
      <c r="A307" s="34"/>
      <c r="B307" s="35"/>
      <c r="C307" s="193" t="s">
        <v>588</v>
      </c>
      <c r="D307" s="193" t="s">
        <v>190</v>
      </c>
      <c r="E307" s="194" t="s">
        <v>688</v>
      </c>
      <c r="F307" s="195" t="s">
        <v>689</v>
      </c>
      <c r="G307" s="196" t="s">
        <v>358</v>
      </c>
      <c r="H307" s="197">
        <v>44.9</v>
      </c>
      <c r="I307" s="198"/>
      <c r="J307" s="199">
        <f>ROUND(I307*H307,2)</f>
        <v>0</v>
      </c>
      <c r="K307" s="200"/>
      <c r="L307" s="39"/>
      <c r="M307" s="201" t="s">
        <v>1</v>
      </c>
      <c r="N307" s="202" t="s">
        <v>41</v>
      </c>
      <c r="O307" s="71"/>
      <c r="P307" s="203">
        <f>O307*H307</f>
        <v>0</v>
      </c>
      <c r="Q307" s="203">
        <v>0</v>
      </c>
      <c r="R307" s="203">
        <f>Q307*H307</f>
        <v>0</v>
      </c>
      <c r="S307" s="203">
        <v>0</v>
      </c>
      <c r="T307" s="204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05" t="s">
        <v>194</v>
      </c>
      <c r="AT307" s="205" t="s">
        <v>190</v>
      </c>
      <c r="AU307" s="205" t="s">
        <v>85</v>
      </c>
      <c r="AY307" s="17" t="s">
        <v>188</v>
      </c>
      <c r="BE307" s="206">
        <f>IF(N307="základní",J307,0)</f>
        <v>0</v>
      </c>
      <c r="BF307" s="206">
        <f>IF(N307="snížená",J307,0)</f>
        <v>0</v>
      </c>
      <c r="BG307" s="206">
        <f>IF(N307="zákl. přenesená",J307,0)</f>
        <v>0</v>
      </c>
      <c r="BH307" s="206">
        <f>IF(N307="sníž. přenesená",J307,0)</f>
        <v>0</v>
      </c>
      <c r="BI307" s="206">
        <f>IF(N307="nulová",J307,0)</f>
        <v>0</v>
      </c>
      <c r="BJ307" s="17" t="s">
        <v>83</v>
      </c>
      <c r="BK307" s="206">
        <f>ROUND(I307*H307,2)</f>
        <v>0</v>
      </c>
      <c r="BL307" s="17" t="s">
        <v>194</v>
      </c>
      <c r="BM307" s="205" t="s">
        <v>690</v>
      </c>
    </row>
    <row r="308" spans="1:65" s="12" customFormat="1" ht="22.9" customHeight="1">
      <c r="B308" s="177"/>
      <c r="C308" s="178"/>
      <c r="D308" s="179" t="s">
        <v>75</v>
      </c>
      <c r="E308" s="191" t="s">
        <v>691</v>
      </c>
      <c r="F308" s="191" t="s">
        <v>692</v>
      </c>
      <c r="G308" s="178"/>
      <c r="H308" s="178"/>
      <c r="I308" s="181"/>
      <c r="J308" s="192">
        <f>BK308</f>
        <v>0</v>
      </c>
      <c r="K308" s="178"/>
      <c r="L308" s="183"/>
      <c r="M308" s="184"/>
      <c r="N308" s="185"/>
      <c r="O308" s="185"/>
      <c r="P308" s="186">
        <f>P309</f>
        <v>0</v>
      </c>
      <c r="Q308" s="185"/>
      <c r="R308" s="186">
        <f>R309</f>
        <v>0</v>
      </c>
      <c r="S308" s="185"/>
      <c r="T308" s="187">
        <f>T309</f>
        <v>0</v>
      </c>
      <c r="AR308" s="188" t="s">
        <v>83</v>
      </c>
      <c r="AT308" s="189" t="s">
        <v>75</v>
      </c>
      <c r="AU308" s="189" t="s">
        <v>83</v>
      </c>
      <c r="AY308" s="188" t="s">
        <v>188</v>
      </c>
      <c r="BK308" s="190">
        <f>BK309</f>
        <v>0</v>
      </c>
    </row>
    <row r="309" spans="1:65" s="2" customFormat="1" ht="14.45" customHeight="1">
      <c r="A309" s="34"/>
      <c r="B309" s="35"/>
      <c r="C309" s="193" t="s">
        <v>592</v>
      </c>
      <c r="D309" s="193" t="s">
        <v>190</v>
      </c>
      <c r="E309" s="194" t="s">
        <v>1404</v>
      </c>
      <c r="F309" s="195" t="s">
        <v>1405</v>
      </c>
      <c r="G309" s="196" t="s">
        <v>358</v>
      </c>
      <c r="H309" s="197">
        <v>74.147999999999996</v>
      </c>
      <c r="I309" s="198"/>
      <c r="J309" s="199">
        <f>ROUND(I309*H309,2)</f>
        <v>0</v>
      </c>
      <c r="K309" s="200"/>
      <c r="L309" s="39"/>
      <c r="M309" s="201" t="s">
        <v>1</v>
      </c>
      <c r="N309" s="202" t="s">
        <v>41</v>
      </c>
      <c r="O309" s="71"/>
      <c r="P309" s="203">
        <f>O309*H309</f>
        <v>0</v>
      </c>
      <c r="Q309" s="203">
        <v>0</v>
      </c>
      <c r="R309" s="203">
        <f>Q309*H309</f>
        <v>0</v>
      </c>
      <c r="S309" s="203">
        <v>0</v>
      </c>
      <c r="T309" s="204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05" t="s">
        <v>194</v>
      </c>
      <c r="AT309" s="205" t="s">
        <v>190</v>
      </c>
      <c r="AU309" s="205" t="s">
        <v>85</v>
      </c>
      <c r="AY309" s="17" t="s">
        <v>188</v>
      </c>
      <c r="BE309" s="206">
        <f>IF(N309="základní",J309,0)</f>
        <v>0</v>
      </c>
      <c r="BF309" s="206">
        <f>IF(N309="snížená",J309,0)</f>
        <v>0</v>
      </c>
      <c r="BG309" s="206">
        <f>IF(N309="zákl. přenesená",J309,0)</f>
        <v>0</v>
      </c>
      <c r="BH309" s="206">
        <f>IF(N309="sníž. přenesená",J309,0)</f>
        <v>0</v>
      </c>
      <c r="BI309" s="206">
        <f>IF(N309="nulová",J309,0)</f>
        <v>0</v>
      </c>
      <c r="BJ309" s="17" t="s">
        <v>83</v>
      </c>
      <c r="BK309" s="206">
        <f>ROUND(I309*H309,2)</f>
        <v>0</v>
      </c>
      <c r="BL309" s="17" t="s">
        <v>194</v>
      </c>
      <c r="BM309" s="205" t="s">
        <v>696</v>
      </c>
    </row>
    <row r="310" spans="1:65" s="12" customFormat="1" ht="25.9" customHeight="1">
      <c r="B310" s="177"/>
      <c r="C310" s="178"/>
      <c r="D310" s="179" t="s">
        <v>75</v>
      </c>
      <c r="E310" s="180" t="s">
        <v>697</v>
      </c>
      <c r="F310" s="180" t="s">
        <v>698</v>
      </c>
      <c r="G310" s="178"/>
      <c r="H310" s="178"/>
      <c r="I310" s="181"/>
      <c r="J310" s="182">
        <f>BK310</f>
        <v>0</v>
      </c>
      <c r="K310" s="178"/>
      <c r="L310" s="183"/>
      <c r="M310" s="184"/>
      <c r="N310" s="185"/>
      <c r="O310" s="185"/>
      <c r="P310" s="186">
        <f>P311+P330+P359+P386+P393+P412+P419+P470</f>
        <v>0</v>
      </c>
      <c r="Q310" s="185"/>
      <c r="R310" s="186">
        <f>R311+R330+R359+R386+R393+R412+R419+R470</f>
        <v>12.91162548</v>
      </c>
      <c r="S310" s="185"/>
      <c r="T310" s="187">
        <f>T311+T330+T359+T386+T393+T412+T419+T470</f>
        <v>1.2128763</v>
      </c>
      <c r="AR310" s="188" t="s">
        <v>85</v>
      </c>
      <c r="AT310" s="189" t="s">
        <v>75</v>
      </c>
      <c r="AU310" s="189" t="s">
        <v>76</v>
      </c>
      <c r="AY310" s="188" t="s">
        <v>188</v>
      </c>
      <c r="BK310" s="190">
        <f>BK311+BK330+BK359+BK386+BK393+BK412+BK419+BK470</f>
        <v>0</v>
      </c>
    </row>
    <row r="311" spans="1:65" s="12" customFormat="1" ht="22.9" customHeight="1">
      <c r="B311" s="177"/>
      <c r="C311" s="178"/>
      <c r="D311" s="179" t="s">
        <v>75</v>
      </c>
      <c r="E311" s="191" t="s">
        <v>699</v>
      </c>
      <c r="F311" s="191" t="s">
        <v>700</v>
      </c>
      <c r="G311" s="178"/>
      <c r="H311" s="178"/>
      <c r="I311" s="181"/>
      <c r="J311" s="192">
        <f>BK311</f>
        <v>0</v>
      </c>
      <c r="K311" s="178"/>
      <c r="L311" s="183"/>
      <c r="M311" s="184"/>
      <c r="N311" s="185"/>
      <c r="O311" s="185"/>
      <c r="P311" s="186">
        <f>SUM(P312:P329)</f>
        <v>0</v>
      </c>
      <c r="Q311" s="185"/>
      <c r="R311" s="186">
        <f>SUM(R312:R329)</f>
        <v>1.20386036</v>
      </c>
      <c r="S311" s="185"/>
      <c r="T311" s="187">
        <f>SUM(T312:T329)</f>
        <v>0</v>
      </c>
      <c r="AR311" s="188" t="s">
        <v>85</v>
      </c>
      <c r="AT311" s="189" t="s">
        <v>75</v>
      </c>
      <c r="AU311" s="189" t="s">
        <v>83</v>
      </c>
      <c r="AY311" s="188" t="s">
        <v>188</v>
      </c>
      <c r="BK311" s="190">
        <f>SUM(BK312:BK329)</f>
        <v>0</v>
      </c>
    </row>
    <row r="312" spans="1:65" s="2" customFormat="1" ht="24.2" customHeight="1">
      <c r="A312" s="34"/>
      <c r="B312" s="35"/>
      <c r="C312" s="193" t="s">
        <v>596</v>
      </c>
      <c r="D312" s="193" t="s">
        <v>190</v>
      </c>
      <c r="E312" s="194" t="s">
        <v>706</v>
      </c>
      <c r="F312" s="195" t="s">
        <v>707</v>
      </c>
      <c r="G312" s="196" t="s">
        <v>193</v>
      </c>
      <c r="H312" s="197">
        <v>72.790000000000006</v>
      </c>
      <c r="I312" s="198"/>
      <c r="J312" s="199">
        <f>ROUND(I312*H312,2)</f>
        <v>0</v>
      </c>
      <c r="K312" s="200"/>
      <c r="L312" s="39"/>
      <c r="M312" s="201" t="s">
        <v>1</v>
      </c>
      <c r="N312" s="202" t="s">
        <v>41</v>
      </c>
      <c r="O312" s="71"/>
      <c r="P312" s="203">
        <f>O312*H312</f>
        <v>0</v>
      </c>
      <c r="Q312" s="203">
        <v>0</v>
      </c>
      <c r="R312" s="203">
        <f>Q312*H312</f>
        <v>0</v>
      </c>
      <c r="S312" s="203">
        <v>0</v>
      </c>
      <c r="T312" s="204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05" t="s">
        <v>263</v>
      </c>
      <c r="AT312" s="205" t="s">
        <v>190</v>
      </c>
      <c r="AU312" s="205" t="s">
        <v>85</v>
      </c>
      <c r="AY312" s="17" t="s">
        <v>188</v>
      </c>
      <c r="BE312" s="206">
        <f>IF(N312="základní",J312,0)</f>
        <v>0</v>
      </c>
      <c r="BF312" s="206">
        <f>IF(N312="snížená",J312,0)</f>
        <v>0</v>
      </c>
      <c r="BG312" s="206">
        <f>IF(N312="zákl. přenesená",J312,0)</f>
        <v>0</v>
      </c>
      <c r="BH312" s="206">
        <f>IF(N312="sníž. přenesená",J312,0)</f>
        <v>0</v>
      </c>
      <c r="BI312" s="206">
        <f>IF(N312="nulová",J312,0)</f>
        <v>0</v>
      </c>
      <c r="BJ312" s="17" t="s">
        <v>83</v>
      </c>
      <c r="BK312" s="206">
        <f>ROUND(I312*H312,2)</f>
        <v>0</v>
      </c>
      <c r="BL312" s="17" t="s">
        <v>263</v>
      </c>
      <c r="BM312" s="205" t="s">
        <v>708</v>
      </c>
    </row>
    <row r="313" spans="1:65" s="13" customFormat="1" ht="11.25">
      <c r="B313" s="207"/>
      <c r="C313" s="208"/>
      <c r="D313" s="209" t="s">
        <v>196</v>
      </c>
      <c r="E313" s="210" t="s">
        <v>1</v>
      </c>
      <c r="F313" s="211" t="s">
        <v>709</v>
      </c>
      <c r="G313" s="208"/>
      <c r="H313" s="212">
        <v>72.790000000000006</v>
      </c>
      <c r="I313" s="213"/>
      <c r="J313" s="208"/>
      <c r="K313" s="208"/>
      <c r="L313" s="214"/>
      <c r="M313" s="215"/>
      <c r="N313" s="216"/>
      <c r="O313" s="216"/>
      <c r="P313" s="216"/>
      <c r="Q313" s="216"/>
      <c r="R313" s="216"/>
      <c r="S313" s="216"/>
      <c r="T313" s="217"/>
      <c r="AT313" s="218" t="s">
        <v>196</v>
      </c>
      <c r="AU313" s="218" t="s">
        <v>85</v>
      </c>
      <c r="AV313" s="13" t="s">
        <v>85</v>
      </c>
      <c r="AW313" s="13" t="s">
        <v>32</v>
      </c>
      <c r="AX313" s="13" t="s">
        <v>83</v>
      </c>
      <c r="AY313" s="218" t="s">
        <v>188</v>
      </c>
    </row>
    <row r="314" spans="1:65" s="2" customFormat="1" ht="14.45" customHeight="1">
      <c r="A314" s="34"/>
      <c r="B314" s="35"/>
      <c r="C314" s="240" t="s">
        <v>601</v>
      </c>
      <c r="D314" s="240" t="s">
        <v>406</v>
      </c>
      <c r="E314" s="241" t="s">
        <v>711</v>
      </c>
      <c r="F314" s="242" t="s">
        <v>712</v>
      </c>
      <c r="G314" s="243" t="s">
        <v>358</v>
      </c>
      <c r="H314" s="244">
        <v>2.5000000000000001E-2</v>
      </c>
      <c r="I314" s="245"/>
      <c r="J314" s="246">
        <f>ROUND(I314*H314,2)</f>
        <v>0</v>
      </c>
      <c r="K314" s="247"/>
      <c r="L314" s="248"/>
      <c r="M314" s="249" t="s">
        <v>1</v>
      </c>
      <c r="N314" s="250" t="s">
        <v>41</v>
      </c>
      <c r="O314" s="71"/>
      <c r="P314" s="203">
        <f>O314*H314</f>
        <v>0</v>
      </c>
      <c r="Q314" s="203">
        <v>1</v>
      </c>
      <c r="R314" s="203">
        <f>Q314*H314</f>
        <v>2.5000000000000001E-2</v>
      </c>
      <c r="S314" s="203">
        <v>0</v>
      </c>
      <c r="T314" s="204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05" t="s">
        <v>331</v>
      </c>
      <c r="AT314" s="205" t="s">
        <v>406</v>
      </c>
      <c r="AU314" s="205" t="s">
        <v>85</v>
      </c>
      <c r="AY314" s="17" t="s">
        <v>188</v>
      </c>
      <c r="BE314" s="206">
        <f>IF(N314="základní",J314,0)</f>
        <v>0</v>
      </c>
      <c r="BF314" s="206">
        <f>IF(N314="snížená",J314,0)</f>
        <v>0</v>
      </c>
      <c r="BG314" s="206">
        <f>IF(N314="zákl. přenesená",J314,0)</f>
        <v>0</v>
      </c>
      <c r="BH314" s="206">
        <f>IF(N314="sníž. přenesená",J314,0)</f>
        <v>0</v>
      </c>
      <c r="BI314" s="206">
        <f>IF(N314="nulová",J314,0)</f>
        <v>0</v>
      </c>
      <c r="BJ314" s="17" t="s">
        <v>83</v>
      </c>
      <c r="BK314" s="206">
        <f>ROUND(I314*H314,2)</f>
        <v>0</v>
      </c>
      <c r="BL314" s="17" t="s">
        <v>263</v>
      </c>
      <c r="BM314" s="205" t="s">
        <v>713</v>
      </c>
    </row>
    <row r="315" spans="1:65" s="13" customFormat="1" ht="11.25">
      <c r="B315" s="207"/>
      <c r="C315" s="208"/>
      <c r="D315" s="209" t="s">
        <v>196</v>
      </c>
      <c r="E315" s="208"/>
      <c r="F315" s="211" t="s">
        <v>1406</v>
      </c>
      <c r="G315" s="208"/>
      <c r="H315" s="212">
        <v>2.5000000000000001E-2</v>
      </c>
      <c r="I315" s="213"/>
      <c r="J315" s="208"/>
      <c r="K315" s="208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196</v>
      </c>
      <c r="AU315" s="218" t="s">
        <v>85</v>
      </c>
      <c r="AV315" s="13" t="s">
        <v>85</v>
      </c>
      <c r="AW315" s="13" t="s">
        <v>4</v>
      </c>
      <c r="AX315" s="13" t="s">
        <v>83</v>
      </c>
      <c r="AY315" s="218" t="s">
        <v>188</v>
      </c>
    </row>
    <row r="316" spans="1:65" s="2" customFormat="1" ht="24.2" customHeight="1">
      <c r="A316" s="34"/>
      <c r="B316" s="35"/>
      <c r="C316" s="193" t="s">
        <v>605</v>
      </c>
      <c r="D316" s="193" t="s">
        <v>190</v>
      </c>
      <c r="E316" s="194" t="s">
        <v>716</v>
      </c>
      <c r="F316" s="195" t="s">
        <v>717</v>
      </c>
      <c r="G316" s="196" t="s">
        <v>193</v>
      </c>
      <c r="H316" s="197">
        <v>39.69</v>
      </c>
      <c r="I316" s="198"/>
      <c r="J316" s="199">
        <f>ROUND(I316*H316,2)</f>
        <v>0</v>
      </c>
      <c r="K316" s="200"/>
      <c r="L316" s="39"/>
      <c r="M316" s="201" t="s">
        <v>1</v>
      </c>
      <c r="N316" s="202" t="s">
        <v>41</v>
      </c>
      <c r="O316" s="71"/>
      <c r="P316" s="203">
        <f>O316*H316</f>
        <v>0</v>
      </c>
      <c r="Q316" s="203">
        <v>0</v>
      </c>
      <c r="R316" s="203">
        <f>Q316*H316</f>
        <v>0</v>
      </c>
      <c r="S316" s="203">
        <v>0</v>
      </c>
      <c r="T316" s="204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05" t="s">
        <v>263</v>
      </c>
      <c r="AT316" s="205" t="s">
        <v>190</v>
      </c>
      <c r="AU316" s="205" t="s">
        <v>85</v>
      </c>
      <c r="AY316" s="17" t="s">
        <v>188</v>
      </c>
      <c r="BE316" s="206">
        <f>IF(N316="základní",J316,0)</f>
        <v>0</v>
      </c>
      <c r="BF316" s="206">
        <f>IF(N316="snížená",J316,0)</f>
        <v>0</v>
      </c>
      <c r="BG316" s="206">
        <f>IF(N316="zákl. přenesená",J316,0)</f>
        <v>0</v>
      </c>
      <c r="BH316" s="206">
        <f>IF(N316="sníž. přenesená",J316,0)</f>
        <v>0</v>
      </c>
      <c r="BI316" s="206">
        <f>IF(N316="nulová",J316,0)</f>
        <v>0</v>
      </c>
      <c r="BJ316" s="17" t="s">
        <v>83</v>
      </c>
      <c r="BK316" s="206">
        <f>ROUND(I316*H316,2)</f>
        <v>0</v>
      </c>
      <c r="BL316" s="17" t="s">
        <v>263</v>
      </c>
      <c r="BM316" s="205" t="s">
        <v>718</v>
      </c>
    </row>
    <row r="317" spans="1:65" s="13" customFormat="1" ht="11.25">
      <c r="B317" s="207"/>
      <c r="C317" s="208"/>
      <c r="D317" s="209" t="s">
        <v>196</v>
      </c>
      <c r="E317" s="210" t="s">
        <v>1</v>
      </c>
      <c r="F317" s="211" t="s">
        <v>110</v>
      </c>
      <c r="G317" s="208"/>
      <c r="H317" s="212">
        <v>39.69</v>
      </c>
      <c r="I317" s="213"/>
      <c r="J317" s="208"/>
      <c r="K317" s="208"/>
      <c r="L317" s="214"/>
      <c r="M317" s="215"/>
      <c r="N317" s="216"/>
      <c r="O317" s="216"/>
      <c r="P317" s="216"/>
      <c r="Q317" s="216"/>
      <c r="R317" s="216"/>
      <c r="S317" s="216"/>
      <c r="T317" s="217"/>
      <c r="AT317" s="218" t="s">
        <v>196</v>
      </c>
      <c r="AU317" s="218" t="s">
        <v>85</v>
      </c>
      <c r="AV317" s="13" t="s">
        <v>85</v>
      </c>
      <c r="AW317" s="13" t="s">
        <v>32</v>
      </c>
      <c r="AX317" s="13" t="s">
        <v>83</v>
      </c>
      <c r="AY317" s="218" t="s">
        <v>188</v>
      </c>
    </row>
    <row r="318" spans="1:65" s="2" customFormat="1" ht="24.2" customHeight="1">
      <c r="A318" s="34"/>
      <c r="B318" s="35"/>
      <c r="C318" s="240" t="s">
        <v>609</v>
      </c>
      <c r="D318" s="240" t="s">
        <v>406</v>
      </c>
      <c r="E318" s="241" t="s">
        <v>720</v>
      </c>
      <c r="F318" s="242" t="s">
        <v>721</v>
      </c>
      <c r="G318" s="243" t="s">
        <v>722</v>
      </c>
      <c r="H318" s="244">
        <v>119.07</v>
      </c>
      <c r="I318" s="245"/>
      <c r="J318" s="246">
        <f>ROUND(I318*H318,2)</f>
        <v>0</v>
      </c>
      <c r="K318" s="247"/>
      <c r="L318" s="248"/>
      <c r="M318" s="249" t="s">
        <v>1</v>
      </c>
      <c r="N318" s="250" t="s">
        <v>41</v>
      </c>
      <c r="O318" s="71"/>
      <c r="P318" s="203">
        <f>O318*H318</f>
        <v>0</v>
      </c>
      <c r="Q318" s="203">
        <v>1E-3</v>
      </c>
      <c r="R318" s="203">
        <f>Q318*H318</f>
        <v>0.11907</v>
      </c>
      <c r="S318" s="203">
        <v>0</v>
      </c>
      <c r="T318" s="204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05" t="s">
        <v>331</v>
      </c>
      <c r="AT318" s="205" t="s">
        <v>406</v>
      </c>
      <c r="AU318" s="205" t="s">
        <v>85</v>
      </c>
      <c r="AY318" s="17" t="s">
        <v>188</v>
      </c>
      <c r="BE318" s="206">
        <f>IF(N318="základní",J318,0)</f>
        <v>0</v>
      </c>
      <c r="BF318" s="206">
        <f>IF(N318="snížená",J318,0)</f>
        <v>0</v>
      </c>
      <c r="BG318" s="206">
        <f>IF(N318="zákl. přenesená",J318,0)</f>
        <v>0</v>
      </c>
      <c r="BH318" s="206">
        <f>IF(N318="sníž. přenesená",J318,0)</f>
        <v>0</v>
      </c>
      <c r="BI318" s="206">
        <f>IF(N318="nulová",J318,0)</f>
        <v>0</v>
      </c>
      <c r="BJ318" s="17" t="s">
        <v>83</v>
      </c>
      <c r="BK318" s="206">
        <f>ROUND(I318*H318,2)</f>
        <v>0</v>
      </c>
      <c r="BL318" s="17" t="s">
        <v>263</v>
      </c>
      <c r="BM318" s="205" t="s">
        <v>723</v>
      </c>
    </row>
    <row r="319" spans="1:65" s="13" customFormat="1" ht="11.25">
      <c r="B319" s="207"/>
      <c r="C319" s="208"/>
      <c r="D319" s="209" t="s">
        <v>196</v>
      </c>
      <c r="E319" s="208"/>
      <c r="F319" s="211" t="s">
        <v>1407</v>
      </c>
      <c r="G319" s="208"/>
      <c r="H319" s="212">
        <v>119.07</v>
      </c>
      <c r="I319" s="213"/>
      <c r="J319" s="208"/>
      <c r="K319" s="208"/>
      <c r="L319" s="214"/>
      <c r="M319" s="215"/>
      <c r="N319" s="216"/>
      <c r="O319" s="216"/>
      <c r="P319" s="216"/>
      <c r="Q319" s="216"/>
      <c r="R319" s="216"/>
      <c r="S319" s="216"/>
      <c r="T319" s="217"/>
      <c r="AT319" s="218" t="s">
        <v>196</v>
      </c>
      <c r="AU319" s="218" t="s">
        <v>85</v>
      </c>
      <c r="AV319" s="13" t="s">
        <v>85</v>
      </c>
      <c r="AW319" s="13" t="s">
        <v>4</v>
      </c>
      <c r="AX319" s="13" t="s">
        <v>83</v>
      </c>
      <c r="AY319" s="218" t="s">
        <v>188</v>
      </c>
    </row>
    <row r="320" spans="1:65" s="2" customFormat="1" ht="24.2" customHeight="1">
      <c r="A320" s="34"/>
      <c r="B320" s="35"/>
      <c r="C320" s="193" t="s">
        <v>613</v>
      </c>
      <c r="D320" s="193" t="s">
        <v>190</v>
      </c>
      <c r="E320" s="194" t="s">
        <v>735</v>
      </c>
      <c r="F320" s="195" t="s">
        <v>736</v>
      </c>
      <c r="G320" s="196" t="s">
        <v>193</v>
      </c>
      <c r="H320" s="197">
        <v>145.58000000000001</v>
      </c>
      <c r="I320" s="198"/>
      <c r="J320" s="199">
        <f>ROUND(I320*H320,2)</f>
        <v>0</v>
      </c>
      <c r="K320" s="200"/>
      <c r="L320" s="39"/>
      <c r="M320" s="201" t="s">
        <v>1</v>
      </c>
      <c r="N320" s="202" t="s">
        <v>41</v>
      </c>
      <c r="O320" s="71"/>
      <c r="P320" s="203">
        <f>O320*H320</f>
        <v>0</v>
      </c>
      <c r="Q320" s="203">
        <v>4.0000000000000002E-4</v>
      </c>
      <c r="R320" s="203">
        <f>Q320*H320</f>
        <v>5.8232000000000006E-2</v>
      </c>
      <c r="S320" s="203">
        <v>0</v>
      </c>
      <c r="T320" s="204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05" t="s">
        <v>263</v>
      </c>
      <c r="AT320" s="205" t="s">
        <v>190</v>
      </c>
      <c r="AU320" s="205" t="s">
        <v>85</v>
      </c>
      <c r="AY320" s="17" t="s">
        <v>188</v>
      </c>
      <c r="BE320" s="206">
        <f>IF(N320="základní",J320,0)</f>
        <v>0</v>
      </c>
      <c r="BF320" s="206">
        <f>IF(N320="snížená",J320,0)</f>
        <v>0</v>
      </c>
      <c r="BG320" s="206">
        <f>IF(N320="zákl. přenesená",J320,0)</f>
        <v>0</v>
      </c>
      <c r="BH320" s="206">
        <f>IF(N320="sníž. přenesená",J320,0)</f>
        <v>0</v>
      </c>
      <c r="BI320" s="206">
        <f>IF(N320="nulová",J320,0)</f>
        <v>0</v>
      </c>
      <c r="BJ320" s="17" t="s">
        <v>83</v>
      </c>
      <c r="BK320" s="206">
        <f>ROUND(I320*H320,2)</f>
        <v>0</v>
      </c>
      <c r="BL320" s="17" t="s">
        <v>263</v>
      </c>
      <c r="BM320" s="205" t="s">
        <v>737</v>
      </c>
    </row>
    <row r="321" spans="1:65" s="13" customFormat="1" ht="11.25">
      <c r="B321" s="207"/>
      <c r="C321" s="208"/>
      <c r="D321" s="209" t="s">
        <v>196</v>
      </c>
      <c r="E321" s="210" t="s">
        <v>1</v>
      </c>
      <c r="F321" s="211" t="s">
        <v>738</v>
      </c>
      <c r="G321" s="208"/>
      <c r="H321" s="212">
        <v>145.58000000000001</v>
      </c>
      <c r="I321" s="213"/>
      <c r="J321" s="208"/>
      <c r="K321" s="208"/>
      <c r="L321" s="214"/>
      <c r="M321" s="215"/>
      <c r="N321" s="216"/>
      <c r="O321" s="216"/>
      <c r="P321" s="216"/>
      <c r="Q321" s="216"/>
      <c r="R321" s="216"/>
      <c r="S321" s="216"/>
      <c r="T321" s="217"/>
      <c r="AT321" s="218" t="s">
        <v>196</v>
      </c>
      <c r="AU321" s="218" t="s">
        <v>85</v>
      </c>
      <c r="AV321" s="13" t="s">
        <v>85</v>
      </c>
      <c r="AW321" s="13" t="s">
        <v>32</v>
      </c>
      <c r="AX321" s="13" t="s">
        <v>83</v>
      </c>
      <c r="AY321" s="218" t="s">
        <v>188</v>
      </c>
    </row>
    <row r="322" spans="1:65" s="2" customFormat="1" ht="37.9" customHeight="1">
      <c r="A322" s="34"/>
      <c r="B322" s="35"/>
      <c r="C322" s="240" t="s">
        <v>618</v>
      </c>
      <c r="D322" s="240" t="s">
        <v>406</v>
      </c>
      <c r="E322" s="241" t="s">
        <v>740</v>
      </c>
      <c r="F322" s="242" t="s">
        <v>741</v>
      </c>
      <c r="G322" s="243" t="s">
        <v>193</v>
      </c>
      <c r="H322" s="244">
        <v>177.75299999999999</v>
      </c>
      <c r="I322" s="245"/>
      <c r="J322" s="246">
        <f>ROUND(I322*H322,2)</f>
        <v>0</v>
      </c>
      <c r="K322" s="247"/>
      <c r="L322" s="248"/>
      <c r="M322" s="249" t="s">
        <v>1</v>
      </c>
      <c r="N322" s="250" t="s">
        <v>41</v>
      </c>
      <c r="O322" s="71"/>
      <c r="P322" s="203">
        <f>O322*H322</f>
        <v>0</v>
      </c>
      <c r="Q322" s="203">
        <v>5.4000000000000003E-3</v>
      </c>
      <c r="R322" s="203">
        <f>Q322*H322</f>
        <v>0.9598662</v>
      </c>
      <c r="S322" s="203">
        <v>0</v>
      </c>
      <c r="T322" s="204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05" t="s">
        <v>331</v>
      </c>
      <c r="AT322" s="205" t="s">
        <v>406</v>
      </c>
      <c r="AU322" s="205" t="s">
        <v>85</v>
      </c>
      <c r="AY322" s="17" t="s">
        <v>188</v>
      </c>
      <c r="BE322" s="206">
        <f>IF(N322="základní",J322,0)</f>
        <v>0</v>
      </c>
      <c r="BF322" s="206">
        <f>IF(N322="snížená",J322,0)</f>
        <v>0</v>
      </c>
      <c r="BG322" s="206">
        <f>IF(N322="zákl. přenesená",J322,0)</f>
        <v>0</v>
      </c>
      <c r="BH322" s="206">
        <f>IF(N322="sníž. přenesená",J322,0)</f>
        <v>0</v>
      </c>
      <c r="BI322" s="206">
        <f>IF(N322="nulová",J322,0)</f>
        <v>0</v>
      </c>
      <c r="BJ322" s="17" t="s">
        <v>83</v>
      </c>
      <c r="BK322" s="206">
        <f>ROUND(I322*H322,2)</f>
        <v>0</v>
      </c>
      <c r="BL322" s="17" t="s">
        <v>263</v>
      </c>
      <c r="BM322" s="205" t="s">
        <v>742</v>
      </c>
    </row>
    <row r="323" spans="1:65" s="13" customFormat="1" ht="11.25">
      <c r="B323" s="207"/>
      <c r="C323" s="208"/>
      <c r="D323" s="209" t="s">
        <v>196</v>
      </c>
      <c r="E323" s="208"/>
      <c r="F323" s="211" t="s">
        <v>1408</v>
      </c>
      <c r="G323" s="208"/>
      <c r="H323" s="212">
        <v>177.75299999999999</v>
      </c>
      <c r="I323" s="213"/>
      <c r="J323" s="208"/>
      <c r="K323" s="208"/>
      <c r="L323" s="214"/>
      <c r="M323" s="215"/>
      <c r="N323" s="216"/>
      <c r="O323" s="216"/>
      <c r="P323" s="216"/>
      <c r="Q323" s="216"/>
      <c r="R323" s="216"/>
      <c r="S323" s="216"/>
      <c r="T323" s="217"/>
      <c r="AT323" s="218" t="s">
        <v>196</v>
      </c>
      <c r="AU323" s="218" t="s">
        <v>85</v>
      </c>
      <c r="AV323" s="13" t="s">
        <v>85</v>
      </c>
      <c r="AW323" s="13" t="s">
        <v>4</v>
      </c>
      <c r="AX323" s="13" t="s">
        <v>83</v>
      </c>
      <c r="AY323" s="218" t="s">
        <v>188</v>
      </c>
    </row>
    <row r="324" spans="1:65" s="2" customFormat="1" ht="24.2" customHeight="1">
      <c r="A324" s="34"/>
      <c r="B324" s="35"/>
      <c r="C324" s="193" t="s">
        <v>623</v>
      </c>
      <c r="D324" s="193" t="s">
        <v>190</v>
      </c>
      <c r="E324" s="194" t="s">
        <v>751</v>
      </c>
      <c r="F324" s="195" t="s">
        <v>752</v>
      </c>
      <c r="G324" s="196" t="s">
        <v>193</v>
      </c>
      <c r="H324" s="197">
        <v>45.643999999999998</v>
      </c>
      <c r="I324" s="198"/>
      <c r="J324" s="199">
        <f>ROUND(I324*H324,2)</f>
        <v>0</v>
      </c>
      <c r="K324" s="200"/>
      <c r="L324" s="39"/>
      <c r="M324" s="201" t="s">
        <v>1</v>
      </c>
      <c r="N324" s="202" t="s">
        <v>41</v>
      </c>
      <c r="O324" s="71"/>
      <c r="P324" s="203">
        <f>O324*H324</f>
        <v>0</v>
      </c>
      <c r="Q324" s="203">
        <v>6.4000000000000005E-4</v>
      </c>
      <c r="R324" s="203">
        <f>Q324*H324</f>
        <v>2.9212160000000001E-2</v>
      </c>
      <c r="S324" s="203">
        <v>0</v>
      </c>
      <c r="T324" s="204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05" t="s">
        <v>263</v>
      </c>
      <c r="AT324" s="205" t="s">
        <v>190</v>
      </c>
      <c r="AU324" s="205" t="s">
        <v>85</v>
      </c>
      <c r="AY324" s="17" t="s">
        <v>188</v>
      </c>
      <c r="BE324" s="206">
        <f>IF(N324="základní",J324,0)</f>
        <v>0</v>
      </c>
      <c r="BF324" s="206">
        <f>IF(N324="snížená",J324,0)</f>
        <v>0</v>
      </c>
      <c r="BG324" s="206">
        <f>IF(N324="zákl. přenesená",J324,0)</f>
        <v>0</v>
      </c>
      <c r="BH324" s="206">
        <f>IF(N324="sníž. přenesená",J324,0)</f>
        <v>0</v>
      </c>
      <c r="BI324" s="206">
        <f>IF(N324="nulová",J324,0)</f>
        <v>0</v>
      </c>
      <c r="BJ324" s="17" t="s">
        <v>83</v>
      </c>
      <c r="BK324" s="206">
        <f>ROUND(I324*H324,2)</f>
        <v>0</v>
      </c>
      <c r="BL324" s="17" t="s">
        <v>263</v>
      </c>
      <c r="BM324" s="205" t="s">
        <v>753</v>
      </c>
    </row>
    <row r="325" spans="1:65" s="13" customFormat="1" ht="11.25">
      <c r="B325" s="207"/>
      <c r="C325" s="208"/>
      <c r="D325" s="209" t="s">
        <v>196</v>
      </c>
      <c r="E325" s="210" t="s">
        <v>1</v>
      </c>
      <c r="F325" s="211" t="s">
        <v>110</v>
      </c>
      <c r="G325" s="208"/>
      <c r="H325" s="212">
        <v>39.69</v>
      </c>
      <c r="I325" s="213"/>
      <c r="J325" s="208"/>
      <c r="K325" s="208"/>
      <c r="L325" s="214"/>
      <c r="M325" s="215"/>
      <c r="N325" s="216"/>
      <c r="O325" s="216"/>
      <c r="P325" s="216"/>
      <c r="Q325" s="216"/>
      <c r="R325" s="216"/>
      <c r="S325" s="216"/>
      <c r="T325" s="217"/>
      <c r="AT325" s="218" t="s">
        <v>196</v>
      </c>
      <c r="AU325" s="218" t="s">
        <v>85</v>
      </c>
      <c r="AV325" s="13" t="s">
        <v>85</v>
      </c>
      <c r="AW325" s="13" t="s">
        <v>32</v>
      </c>
      <c r="AX325" s="13" t="s">
        <v>83</v>
      </c>
      <c r="AY325" s="218" t="s">
        <v>188</v>
      </c>
    </row>
    <row r="326" spans="1:65" s="13" customFormat="1" ht="11.25">
      <c r="B326" s="207"/>
      <c r="C326" s="208"/>
      <c r="D326" s="209" t="s">
        <v>196</v>
      </c>
      <c r="E326" s="208"/>
      <c r="F326" s="211" t="s">
        <v>1409</v>
      </c>
      <c r="G326" s="208"/>
      <c r="H326" s="212">
        <v>45.643999999999998</v>
      </c>
      <c r="I326" s="213"/>
      <c r="J326" s="208"/>
      <c r="K326" s="208"/>
      <c r="L326" s="214"/>
      <c r="M326" s="215"/>
      <c r="N326" s="216"/>
      <c r="O326" s="216"/>
      <c r="P326" s="216"/>
      <c r="Q326" s="216"/>
      <c r="R326" s="216"/>
      <c r="S326" s="216"/>
      <c r="T326" s="217"/>
      <c r="AT326" s="218" t="s">
        <v>196</v>
      </c>
      <c r="AU326" s="218" t="s">
        <v>85</v>
      </c>
      <c r="AV326" s="13" t="s">
        <v>85</v>
      </c>
      <c r="AW326" s="13" t="s">
        <v>4</v>
      </c>
      <c r="AX326" s="13" t="s">
        <v>83</v>
      </c>
      <c r="AY326" s="218" t="s">
        <v>188</v>
      </c>
    </row>
    <row r="327" spans="1:65" s="2" customFormat="1" ht="24.2" customHeight="1">
      <c r="A327" s="34"/>
      <c r="B327" s="35"/>
      <c r="C327" s="193" t="s">
        <v>627</v>
      </c>
      <c r="D327" s="193" t="s">
        <v>190</v>
      </c>
      <c r="E327" s="194" t="s">
        <v>756</v>
      </c>
      <c r="F327" s="195" t="s">
        <v>757</v>
      </c>
      <c r="G327" s="196" t="s">
        <v>243</v>
      </c>
      <c r="H327" s="197">
        <v>78</v>
      </c>
      <c r="I327" s="198"/>
      <c r="J327" s="199">
        <f>ROUND(I327*H327,2)</f>
        <v>0</v>
      </c>
      <c r="K327" s="200"/>
      <c r="L327" s="39"/>
      <c r="M327" s="201" t="s">
        <v>1</v>
      </c>
      <c r="N327" s="202" t="s">
        <v>41</v>
      </c>
      <c r="O327" s="71"/>
      <c r="P327" s="203">
        <f>O327*H327</f>
        <v>0</v>
      </c>
      <c r="Q327" s="203">
        <v>1.6000000000000001E-4</v>
      </c>
      <c r="R327" s="203">
        <f>Q327*H327</f>
        <v>1.2480000000000002E-2</v>
      </c>
      <c r="S327" s="203">
        <v>0</v>
      </c>
      <c r="T327" s="204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05" t="s">
        <v>263</v>
      </c>
      <c r="AT327" s="205" t="s">
        <v>190</v>
      </c>
      <c r="AU327" s="205" t="s">
        <v>85</v>
      </c>
      <c r="AY327" s="17" t="s">
        <v>188</v>
      </c>
      <c r="BE327" s="206">
        <f>IF(N327="základní",J327,0)</f>
        <v>0</v>
      </c>
      <c r="BF327" s="206">
        <f>IF(N327="snížená",J327,0)</f>
        <v>0</v>
      </c>
      <c r="BG327" s="206">
        <f>IF(N327="zákl. přenesená",J327,0)</f>
        <v>0</v>
      </c>
      <c r="BH327" s="206">
        <f>IF(N327="sníž. přenesená",J327,0)</f>
        <v>0</v>
      </c>
      <c r="BI327" s="206">
        <f>IF(N327="nulová",J327,0)</f>
        <v>0</v>
      </c>
      <c r="BJ327" s="17" t="s">
        <v>83</v>
      </c>
      <c r="BK327" s="206">
        <f>ROUND(I327*H327,2)</f>
        <v>0</v>
      </c>
      <c r="BL327" s="17" t="s">
        <v>263</v>
      </c>
      <c r="BM327" s="205" t="s">
        <v>758</v>
      </c>
    </row>
    <row r="328" spans="1:65" s="13" customFormat="1" ht="11.25">
      <c r="B328" s="207"/>
      <c r="C328" s="208"/>
      <c r="D328" s="209" t="s">
        <v>196</v>
      </c>
      <c r="E328" s="208"/>
      <c r="F328" s="211" t="s">
        <v>1410</v>
      </c>
      <c r="G328" s="208"/>
      <c r="H328" s="212">
        <v>78</v>
      </c>
      <c r="I328" s="213"/>
      <c r="J328" s="208"/>
      <c r="K328" s="208"/>
      <c r="L328" s="214"/>
      <c r="M328" s="215"/>
      <c r="N328" s="216"/>
      <c r="O328" s="216"/>
      <c r="P328" s="216"/>
      <c r="Q328" s="216"/>
      <c r="R328" s="216"/>
      <c r="S328" s="216"/>
      <c r="T328" s="217"/>
      <c r="AT328" s="218" t="s">
        <v>196</v>
      </c>
      <c r="AU328" s="218" t="s">
        <v>85</v>
      </c>
      <c r="AV328" s="13" t="s">
        <v>85</v>
      </c>
      <c r="AW328" s="13" t="s">
        <v>4</v>
      </c>
      <c r="AX328" s="13" t="s">
        <v>83</v>
      </c>
      <c r="AY328" s="218" t="s">
        <v>188</v>
      </c>
    </row>
    <row r="329" spans="1:65" s="2" customFormat="1" ht="24.2" customHeight="1">
      <c r="A329" s="34"/>
      <c r="B329" s="35"/>
      <c r="C329" s="193" t="s">
        <v>631</v>
      </c>
      <c r="D329" s="193" t="s">
        <v>190</v>
      </c>
      <c r="E329" s="194" t="s">
        <v>1411</v>
      </c>
      <c r="F329" s="195" t="s">
        <v>1412</v>
      </c>
      <c r="G329" s="196" t="s">
        <v>358</v>
      </c>
      <c r="H329" s="197">
        <v>1.204</v>
      </c>
      <c r="I329" s="198"/>
      <c r="J329" s="199">
        <f>ROUND(I329*H329,2)</f>
        <v>0</v>
      </c>
      <c r="K329" s="200"/>
      <c r="L329" s="39"/>
      <c r="M329" s="201" t="s">
        <v>1</v>
      </c>
      <c r="N329" s="202" t="s">
        <v>41</v>
      </c>
      <c r="O329" s="71"/>
      <c r="P329" s="203">
        <f>O329*H329</f>
        <v>0</v>
      </c>
      <c r="Q329" s="203">
        <v>0</v>
      </c>
      <c r="R329" s="203">
        <f>Q329*H329</f>
        <v>0</v>
      </c>
      <c r="S329" s="203">
        <v>0</v>
      </c>
      <c r="T329" s="204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05" t="s">
        <v>263</v>
      </c>
      <c r="AT329" s="205" t="s">
        <v>190</v>
      </c>
      <c r="AU329" s="205" t="s">
        <v>85</v>
      </c>
      <c r="AY329" s="17" t="s">
        <v>188</v>
      </c>
      <c r="BE329" s="206">
        <f>IF(N329="základní",J329,0)</f>
        <v>0</v>
      </c>
      <c r="BF329" s="206">
        <f>IF(N329="snížená",J329,0)</f>
        <v>0</v>
      </c>
      <c r="BG329" s="206">
        <f>IF(N329="zákl. přenesená",J329,0)</f>
        <v>0</v>
      </c>
      <c r="BH329" s="206">
        <f>IF(N329="sníž. přenesená",J329,0)</f>
        <v>0</v>
      </c>
      <c r="BI329" s="206">
        <f>IF(N329="nulová",J329,0)</f>
        <v>0</v>
      </c>
      <c r="BJ329" s="17" t="s">
        <v>83</v>
      </c>
      <c r="BK329" s="206">
        <f>ROUND(I329*H329,2)</f>
        <v>0</v>
      </c>
      <c r="BL329" s="17" t="s">
        <v>263</v>
      </c>
      <c r="BM329" s="205" t="s">
        <v>763</v>
      </c>
    </row>
    <row r="330" spans="1:65" s="12" customFormat="1" ht="22.9" customHeight="1">
      <c r="B330" s="177"/>
      <c r="C330" s="178"/>
      <c r="D330" s="179" t="s">
        <v>75</v>
      </c>
      <c r="E330" s="191" t="s">
        <v>764</v>
      </c>
      <c r="F330" s="191" t="s">
        <v>765</v>
      </c>
      <c r="G330" s="178"/>
      <c r="H330" s="178"/>
      <c r="I330" s="181"/>
      <c r="J330" s="192">
        <f>BK330</f>
        <v>0</v>
      </c>
      <c r="K330" s="178"/>
      <c r="L330" s="183"/>
      <c r="M330" s="184"/>
      <c r="N330" s="185"/>
      <c r="O330" s="185"/>
      <c r="P330" s="186">
        <f>SUM(P331:P358)</f>
        <v>0</v>
      </c>
      <c r="Q330" s="185"/>
      <c r="R330" s="186">
        <f>SUM(R331:R358)</f>
        <v>6.3355038300000004</v>
      </c>
      <c r="S330" s="185"/>
      <c r="T330" s="187">
        <f>SUM(T331:T358)</f>
        <v>0.74640000000000006</v>
      </c>
      <c r="AR330" s="188" t="s">
        <v>85</v>
      </c>
      <c r="AT330" s="189" t="s">
        <v>75</v>
      </c>
      <c r="AU330" s="189" t="s">
        <v>83</v>
      </c>
      <c r="AY330" s="188" t="s">
        <v>188</v>
      </c>
      <c r="BK330" s="190">
        <f>SUM(BK331:BK358)</f>
        <v>0</v>
      </c>
    </row>
    <row r="331" spans="1:65" s="2" customFormat="1" ht="24.2" customHeight="1">
      <c r="A331" s="34"/>
      <c r="B331" s="35"/>
      <c r="C331" s="193" t="s">
        <v>636</v>
      </c>
      <c r="D331" s="193" t="s">
        <v>190</v>
      </c>
      <c r="E331" s="194" t="s">
        <v>767</v>
      </c>
      <c r="F331" s="195" t="s">
        <v>768</v>
      </c>
      <c r="G331" s="196" t="s">
        <v>193</v>
      </c>
      <c r="H331" s="197">
        <v>369.3</v>
      </c>
      <c r="I331" s="198"/>
      <c r="J331" s="199">
        <f>ROUND(I331*H331,2)</f>
        <v>0</v>
      </c>
      <c r="K331" s="200"/>
      <c r="L331" s="39"/>
      <c r="M331" s="201" t="s">
        <v>1</v>
      </c>
      <c r="N331" s="202" t="s">
        <v>41</v>
      </c>
      <c r="O331" s="71"/>
      <c r="P331" s="203">
        <f>O331*H331</f>
        <v>0</v>
      </c>
      <c r="Q331" s="203">
        <v>0</v>
      </c>
      <c r="R331" s="203">
        <f>Q331*H331</f>
        <v>0</v>
      </c>
      <c r="S331" s="203">
        <v>2E-3</v>
      </c>
      <c r="T331" s="204">
        <f>S331*H331</f>
        <v>0.73860000000000003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05" t="s">
        <v>263</v>
      </c>
      <c r="AT331" s="205" t="s">
        <v>190</v>
      </c>
      <c r="AU331" s="205" t="s">
        <v>85</v>
      </c>
      <c r="AY331" s="17" t="s">
        <v>188</v>
      </c>
      <c r="BE331" s="206">
        <f>IF(N331="základní",J331,0)</f>
        <v>0</v>
      </c>
      <c r="BF331" s="206">
        <f>IF(N331="snížená",J331,0)</f>
        <v>0</v>
      </c>
      <c r="BG331" s="206">
        <f>IF(N331="zákl. přenesená",J331,0)</f>
        <v>0</v>
      </c>
      <c r="BH331" s="206">
        <f>IF(N331="sníž. přenesená",J331,0)</f>
        <v>0</v>
      </c>
      <c r="BI331" s="206">
        <f>IF(N331="nulová",J331,0)</f>
        <v>0</v>
      </c>
      <c r="BJ331" s="17" t="s">
        <v>83</v>
      </c>
      <c r="BK331" s="206">
        <f>ROUND(I331*H331,2)</f>
        <v>0</v>
      </c>
      <c r="BL331" s="17" t="s">
        <v>263</v>
      </c>
      <c r="BM331" s="205" t="s">
        <v>769</v>
      </c>
    </row>
    <row r="332" spans="1:65" s="13" customFormat="1" ht="11.25">
      <c r="B332" s="207"/>
      <c r="C332" s="208"/>
      <c r="D332" s="209" t="s">
        <v>196</v>
      </c>
      <c r="E332" s="210" t="s">
        <v>140</v>
      </c>
      <c r="F332" s="211" t="s">
        <v>1413</v>
      </c>
      <c r="G332" s="208"/>
      <c r="H332" s="212">
        <v>36.04</v>
      </c>
      <c r="I332" s="213"/>
      <c r="J332" s="208"/>
      <c r="K332" s="208"/>
      <c r="L332" s="214"/>
      <c r="M332" s="215"/>
      <c r="N332" s="216"/>
      <c r="O332" s="216"/>
      <c r="P332" s="216"/>
      <c r="Q332" s="216"/>
      <c r="R332" s="216"/>
      <c r="S332" s="216"/>
      <c r="T332" s="217"/>
      <c r="AT332" s="218" t="s">
        <v>196</v>
      </c>
      <c r="AU332" s="218" t="s">
        <v>85</v>
      </c>
      <c r="AV332" s="13" t="s">
        <v>85</v>
      </c>
      <c r="AW332" s="13" t="s">
        <v>32</v>
      </c>
      <c r="AX332" s="13" t="s">
        <v>76</v>
      </c>
      <c r="AY332" s="218" t="s">
        <v>188</v>
      </c>
    </row>
    <row r="333" spans="1:65" s="13" customFormat="1" ht="11.25">
      <c r="B333" s="207"/>
      <c r="C333" s="208"/>
      <c r="D333" s="209" t="s">
        <v>196</v>
      </c>
      <c r="E333" s="210" t="s">
        <v>143</v>
      </c>
      <c r="F333" s="211" t="s">
        <v>1414</v>
      </c>
      <c r="G333" s="208"/>
      <c r="H333" s="212">
        <v>333.26</v>
      </c>
      <c r="I333" s="213"/>
      <c r="J333" s="208"/>
      <c r="K333" s="208"/>
      <c r="L333" s="214"/>
      <c r="M333" s="215"/>
      <c r="N333" s="216"/>
      <c r="O333" s="216"/>
      <c r="P333" s="216"/>
      <c r="Q333" s="216"/>
      <c r="R333" s="216"/>
      <c r="S333" s="216"/>
      <c r="T333" s="217"/>
      <c r="AT333" s="218" t="s">
        <v>196</v>
      </c>
      <c r="AU333" s="218" t="s">
        <v>85</v>
      </c>
      <c r="AV333" s="13" t="s">
        <v>85</v>
      </c>
      <c r="AW333" s="13" t="s">
        <v>32</v>
      </c>
      <c r="AX333" s="13" t="s">
        <v>76</v>
      </c>
      <c r="AY333" s="218" t="s">
        <v>188</v>
      </c>
    </row>
    <row r="334" spans="1:65" s="14" customFormat="1" ht="11.25">
      <c r="B334" s="219"/>
      <c r="C334" s="220"/>
      <c r="D334" s="209" t="s">
        <v>196</v>
      </c>
      <c r="E334" s="221" t="s">
        <v>1</v>
      </c>
      <c r="F334" s="222" t="s">
        <v>200</v>
      </c>
      <c r="G334" s="220"/>
      <c r="H334" s="223">
        <v>369.3</v>
      </c>
      <c r="I334" s="224"/>
      <c r="J334" s="220"/>
      <c r="K334" s="220"/>
      <c r="L334" s="225"/>
      <c r="M334" s="226"/>
      <c r="N334" s="227"/>
      <c r="O334" s="227"/>
      <c r="P334" s="227"/>
      <c r="Q334" s="227"/>
      <c r="R334" s="227"/>
      <c r="S334" s="227"/>
      <c r="T334" s="228"/>
      <c r="AT334" s="229" t="s">
        <v>196</v>
      </c>
      <c r="AU334" s="229" t="s">
        <v>85</v>
      </c>
      <c r="AV334" s="14" t="s">
        <v>194</v>
      </c>
      <c r="AW334" s="14" t="s">
        <v>32</v>
      </c>
      <c r="AX334" s="14" t="s">
        <v>83</v>
      </c>
      <c r="AY334" s="229" t="s">
        <v>188</v>
      </c>
    </row>
    <row r="335" spans="1:65" s="2" customFormat="1" ht="24.2" customHeight="1">
      <c r="A335" s="34"/>
      <c r="B335" s="35"/>
      <c r="C335" s="193" t="s">
        <v>640</v>
      </c>
      <c r="D335" s="193" t="s">
        <v>190</v>
      </c>
      <c r="E335" s="194" t="s">
        <v>773</v>
      </c>
      <c r="F335" s="195" t="s">
        <v>774</v>
      </c>
      <c r="G335" s="196" t="s">
        <v>203</v>
      </c>
      <c r="H335" s="197">
        <v>26</v>
      </c>
      <c r="I335" s="198"/>
      <c r="J335" s="199">
        <f>ROUND(I335*H335,2)</f>
        <v>0</v>
      </c>
      <c r="K335" s="200"/>
      <c r="L335" s="39"/>
      <c r="M335" s="201" t="s">
        <v>1</v>
      </c>
      <c r="N335" s="202" t="s">
        <v>41</v>
      </c>
      <c r="O335" s="71"/>
      <c r="P335" s="203">
        <f>O335*H335</f>
        <v>0</v>
      </c>
      <c r="Q335" s="203">
        <v>0</v>
      </c>
      <c r="R335" s="203">
        <f>Q335*H335</f>
        <v>0</v>
      </c>
      <c r="S335" s="203">
        <v>2.9999999999999997E-4</v>
      </c>
      <c r="T335" s="204">
        <f>S335*H335</f>
        <v>7.7999999999999996E-3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05" t="s">
        <v>263</v>
      </c>
      <c r="AT335" s="205" t="s">
        <v>190</v>
      </c>
      <c r="AU335" s="205" t="s">
        <v>85</v>
      </c>
      <c r="AY335" s="17" t="s">
        <v>188</v>
      </c>
      <c r="BE335" s="206">
        <f>IF(N335="základní",J335,0)</f>
        <v>0</v>
      </c>
      <c r="BF335" s="206">
        <f>IF(N335="snížená",J335,0)</f>
        <v>0</v>
      </c>
      <c r="BG335" s="206">
        <f>IF(N335="zákl. přenesená",J335,0)</f>
        <v>0</v>
      </c>
      <c r="BH335" s="206">
        <f>IF(N335="sníž. přenesená",J335,0)</f>
        <v>0</v>
      </c>
      <c r="BI335" s="206">
        <f>IF(N335="nulová",J335,0)</f>
        <v>0</v>
      </c>
      <c r="BJ335" s="17" t="s">
        <v>83</v>
      </c>
      <c r="BK335" s="206">
        <f>ROUND(I335*H335,2)</f>
        <v>0</v>
      </c>
      <c r="BL335" s="17" t="s">
        <v>263</v>
      </c>
      <c r="BM335" s="205" t="s">
        <v>775</v>
      </c>
    </row>
    <row r="336" spans="1:65" s="13" customFormat="1" ht="11.25">
      <c r="B336" s="207"/>
      <c r="C336" s="208"/>
      <c r="D336" s="209" t="s">
        <v>196</v>
      </c>
      <c r="E336" s="210" t="s">
        <v>1</v>
      </c>
      <c r="F336" s="211" t="s">
        <v>1415</v>
      </c>
      <c r="G336" s="208"/>
      <c r="H336" s="212">
        <v>26</v>
      </c>
      <c r="I336" s="213"/>
      <c r="J336" s="208"/>
      <c r="K336" s="208"/>
      <c r="L336" s="214"/>
      <c r="M336" s="215"/>
      <c r="N336" s="216"/>
      <c r="O336" s="216"/>
      <c r="P336" s="216"/>
      <c r="Q336" s="216"/>
      <c r="R336" s="216"/>
      <c r="S336" s="216"/>
      <c r="T336" s="217"/>
      <c r="AT336" s="218" t="s">
        <v>196</v>
      </c>
      <c r="AU336" s="218" t="s">
        <v>85</v>
      </c>
      <c r="AV336" s="13" t="s">
        <v>85</v>
      </c>
      <c r="AW336" s="13" t="s">
        <v>32</v>
      </c>
      <c r="AX336" s="13" t="s">
        <v>83</v>
      </c>
      <c r="AY336" s="218" t="s">
        <v>188</v>
      </c>
    </row>
    <row r="337" spans="1:65" s="2" customFormat="1" ht="24.2" customHeight="1">
      <c r="A337" s="34"/>
      <c r="B337" s="35"/>
      <c r="C337" s="193" t="s">
        <v>645</v>
      </c>
      <c r="D337" s="193" t="s">
        <v>190</v>
      </c>
      <c r="E337" s="194" t="s">
        <v>778</v>
      </c>
      <c r="F337" s="195" t="s">
        <v>779</v>
      </c>
      <c r="G337" s="196" t="s">
        <v>203</v>
      </c>
      <c r="H337" s="197">
        <v>1850</v>
      </c>
      <c r="I337" s="198"/>
      <c r="J337" s="199">
        <f>ROUND(I337*H337,2)</f>
        <v>0</v>
      </c>
      <c r="K337" s="200"/>
      <c r="L337" s="39"/>
      <c r="M337" s="201" t="s">
        <v>1</v>
      </c>
      <c r="N337" s="202" t="s">
        <v>41</v>
      </c>
      <c r="O337" s="71"/>
      <c r="P337" s="203">
        <f>O337*H337</f>
        <v>0</v>
      </c>
      <c r="Q337" s="203">
        <v>4.4999999999999999E-4</v>
      </c>
      <c r="R337" s="203">
        <f>Q337*H337</f>
        <v>0.83250000000000002</v>
      </c>
      <c r="S337" s="203">
        <v>0</v>
      </c>
      <c r="T337" s="204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05" t="s">
        <v>263</v>
      </c>
      <c r="AT337" s="205" t="s">
        <v>190</v>
      </c>
      <c r="AU337" s="205" t="s">
        <v>85</v>
      </c>
      <c r="AY337" s="17" t="s">
        <v>188</v>
      </c>
      <c r="BE337" s="206">
        <f>IF(N337="základní",J337,0)</f>
        <v>0</v>
      </c>
      <c r="BF337" s="206">
        <f>IF(N337="snížená",J337,0)</f>
        <v>0</v>
      </c>
      <c r="BG337" s="206">
        <f>IF(N337="zákl. přenesená",J337,0)</f>
        <v>0</v>
      </c>
      <c r="BH337" s="206">
        <f>IF(N337="sníž. přenesená",J337,0)</f>
        <v>0</v>
      </c>
      <c r="BI337" s="206">
        <f>IF(N337="nulová",J337,0)</f>
        <v>0</v>
      </c>
      <c r="BJ337" s="17" t="s">
        <v>83</v>
      </c>
      <c r="BK337" s="206">
        <f>ROUND(I337*H337,2)</f>
        <v>0</v>
      </c>
      <c r="BL337" s="17" t="s">
        <v>263</v>
      </c>
      <c r="BM337" s="205" t="s">
        <v>780</v>
      </c>
    </row>
    <row r="338" spans="1:65" s="13" customFormat="1" ht="11.25">
      <c r="B338" s="207"/>
      <c r="C338" s="208"/>
      <c r="D338" s="209" t="s">
        <v>196</v>
      </c>
      <c r="E338" s="208"/>
      <c r="F338" s="211" t="s">
        <v>1416</v>
      </c>
      <c r="G338" s="208"/>
      <c r="H338" s="212">
        <v>1850</v>
      </c>
      <c r="I338" s="213"/>
      <c r="J338" s="208"/>
      <c r="K338" s="208"/>
      <c r="L338" s="214"/>
      <c r="M338" s="215"/>
      <c r="N338" s="216"/>
      <c r="O338" s="216"/>
      <c r="P338" s="216"/>
      <c r="Q338" s="216"/>
      <c r="R338" s="216"/>
      <c r="S338" s="216"/>
      <c r="T338" s="217"/>
      <c r="AT338" s="218" t="s">
        <v>196</v>
      </c>
      <c r="AU338" s="218" t="s">
        <v>85</v>
      </c>
      <c r="AV338" s="13" t="s">
        <v>85</v>
      </c>
      <c r="AW338" s="13" t="s">
        <v>4</v>
      </c>
      <c r="AX338" s="13" t="s">
        <v>83</v>
      </c>
      <c r="AY338" s="218" t="s">
        <v>188</v>
      </c>
    </row>
    <row r="339" spans="1:65" s="2" customFormat="1" ht="24.2" customHeight="1">
      <c r="A339" s="34"/>
      <c r="B339" s="35"/>
      <c r="C339" s="193" t="s">
        <v>650</v>
      </c>
      <c r="D339" s="193" t="s">
        <v>190</v>
      </c>
      <c r="E339" s="194" t="s">
        <v>783</v>
      </c>
      <c r="F339" s="195" t="s">
        <v>784</v>
      </c>
      <c r="G339" s="196" t="s">
        <v>193</v>
      </c>
      <c r="H339" s="197">
        <v>414.81799999999998</v>
      </c>
      <c r="I339" s="198"/>
      <c r="J339" s="199">
        <f>ROUND(I339*H339,2)</f>
        <v>0</v>
      </c>
      <c r="K339" s="200"/>
      <c r="L339" s="39"/>
      <c r="M339" s="201" t="s">
        <v>1</v>
      </c>
      <c r="N339" s="202" t="s">
        <v>41</v>
      </c>
      <c r="O339" s="71"/>
      <c r="P339" s="203">
        <f>O339*H339</f>
        <v>0</v>
      </c>
      <c r="Q339" s="203">
        <v>0</v>
      </c>
      <c r="R339" s="203">
        <f>Q339*H339</f>
        <v>0</v>
      </c>
      <c r="S339" s="203">
        <v>0</v>
      </c>
      <c r="T339" s="204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205" t="s">
        <v>263</v>
      </c>
      <c r="AT339" s="205" t="s">
        <v>190</v>
      </c>
      <c r="AU339" s="205" t="s">
        <v>85</v>
      </c>
      <c r="AY339" s="17" t="s">
        <v>188</v>
      </c>
      <c r="BE339" s="206">
        <f>IF(N339="základní",J339,0)</f>
        <v>0</v>
      </c>
      <c r="BF339" s="206">
        <f>IF(N339="snížená",J339,0)</f>
        <v>0</v>
      </c>
      <c r="BG339" s="206">
        <f>IF(N339="zákl. přenesená",J339,0)</f>
        <v>0</v>
      </c>
      <c r="BH339" s="206">
        <f>IF(N339="sníž. přenesená",J339,0)</f>
        <v>0</v>
      </c>
      <c r="BI339" s="206">
        <f>IF(N339="nulová",J339,0)</f>
        <v>0</v>
      </c>
      <c r="BJ339" s="17" t="s">
        <v>83</v>
      </c>
      <c r="BK339" s="206">
        <f>ROUND(I339*H339,2)</f>
        <v>0</v>
      </c>
      <c r="BL339" s="17" t="s">
        <v>263</v>
      </c>
      <c r="BM339" s="205" t="s">
        <v>785</v>
      </c>
    </row>
    <row r="340" spans="1:65" s="13" customFormat="1" ht="11.25">
      <c r="B340" s="207"/>
      <c r="C340" s="208"/>
      <c r="D340" s="209" t="s">
        <v>196</v>
      </c>
      <c r="E340" s="210" t="s">
        <v>1</v>
      </c>
      <c r="F340" s="211" t="s">
        <v>1417</v>
      </c>
      <c r="G340" s="208"/>
      <c r="H340" s="212">
        <v>414.81799999999998</v>
      </c>
      <c r="I340" s="213"/>
      <c r="J340" s="208"/>
      <c r="K340" s="208"/>
      <c r="L340" s="214"/>
      <c r="M340" s="215"/>
      <c r="N340" s="216"/>
      <c r="O340" s="216"/>
      <c r="P340" s="216"/>
      <c r="Q340" s="216"/>
      <c r="R340" s="216"/>
      <c r="S340" s="216"/>
      <c r="T340" s="217"/>
      <c r="AT340" s="218" t="s">
        <v>196</v>
      </c>
      <c r="AU340" s="218" t="s">
        <v>85</v>
      </c>
      <c r="AV340" s="13" t="s">
        <v>85</v>
      </c>
      <c r="AW340" s="13" t="s">
        <v>32</v>
      </c>
      <c r="AX340" s="13" t="s">
        <v>83</v>
      </c>
      <c r="AY340" s="218" t="s">
        <v>188</v>
      </c>
    </row>
    <row r="341" spans="1:65" s="2" customFormat="1" ht="49.15" customHeight="1">
      <c r="A341" s="34"/>
      <c r="B341" s="35"/>
      <c r="C341" s="240" t="s">
        <v>655</v>
      </c>
      <c r="D341" s="240" t="s">
        <v>406</v>
      </c>
      <c r="E341" s="241" t="s">
        <v>788</v>
      </c>
      <c r="F341" s="242" t="s">
        <v>789</v>
      </c>
      <c r="G341" s="243" t="s">
        <v>193</v>
      </c>
      <c r="H341" s="244">
        <v>483.47</v>
      </c>
      <c r="I341" s="245"/>
      <c r="J341" s="246">
        <f>ROUND(I341*H341,2)</f>
        <v>0</v>
      </c>
      <c r="K341" s="247"/>
      <c r="L341" s="248"/>
      <c r="M341" s="249" t="s">
        <v>1</v>
      </c>
      <c r="N341" s="250" t="s">
        <v>41</v>
      </c>
      <c r="O341" s="71"/>
      <c r="P341" s="203">
        <f>O341*H341</f>
        <v>0</v>
      </c>
      <c r="Q341" s="203">
        <v>4.0000000000000001E-3</v>
      </c>
      <c r="R341" s="203">
        <f>Q341*H341</f>
        <v>1.93388</v>
      </c>
      <c r="S341" s="203">
        <v>0</v>
      </c>
      <c r="T341" s="204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05" t="s">
        <v>331</v>
      </c>
      <c r="AT341" s="205" t="s">
        <v>406</v>
      </c>
      <c r="AU341" s="205" t="s">
        <v>85</v>
      </c>
      <c r="AY341" s="17" t="s">
        <v>188</v>
      </c>
      <c r="BE341" s="206">
        <f>IF(N341="základní",J341,0)</f>
        <v>0</v>
      </c>
      <c r="BF341" s="206">
        <f>IF(N341="snížená",J341,0)</f>
        <v>0</v>
      </c>
      <c r="BG341" s="206">
        <f>IF(N341="zákl. přenesená",J341,0)</f>
        <v>0</v>
      </c>
      <c r="BH341" s="206">
        <f>IF(N341="sníž. přenesená",J341,0)</f>
        <v>0</v>
      </c>
      <c r="BI341" s="206">
        <f>IF(N341="nulová",J341,0)</f>
        <v>0</v>
      </c>
      <c r="BJ341" s="17" t="s">
        <v>83</v>
      </c>
      <c r="BK341" s="206">
        <f>ROUND(I341*H341,2)</f>
        <v>0</v>
      </c>
      <c r="BL341" s="17" t="s">
        <v>263</v>
      </c>
      <c r="BM341" s="205" t="s">
        <v>790</v>
      </c>
    </row>
    <row r="342" spans="1:65" s="13" customFormat="1" ht="11.25">
      <c r="B342" s="207"/>
      <c r="C342" s="208"/>
      <c r="D342" s="209" t="s">
        <v>196</v>
      </c>
      <c r="E342" s="208"/>
      <c r="F342" s="211" t="s">
        <v>1418</v>
      </c>
      <c r="G342" s="208"/>
      <c r="H342" s="212">
        <v>483.47</v>
      </c>
      <c r="I342" s="213"/>
      <c r="J342" s="208"/>
      <c r="K342" s="208"/>
      <c r="L342" s="214"/>
      <c r="M342" s="215"/>
      <c r="N342" s="216"/>
      <c r="O342" s="216"/>
      <c r="P342" s="216"/>
      <c r="Q342" s="216"/>
      <c r="R342" s="216"/>
      <c r="S342" s="216"/>
      <c r="T342" s="217"/>
      <c r="AT342" s="218" t="s">
        <v>196</v>
      </c>
      <c r="AU342" s="218" t="s">
        <v>85</v>
      </c>
      <c r="AV342" s="13" t="s">
        <v>85</v>
      </c>
      <c r="AW342" s="13" t="s">
        <v>4</v>
      </c>
      <c r="AX342" s="13" t="s">
        <v>83</v>
      </c>
      <c r="AY342" s="218" t="s">
        <v>188</v>
      </c>
    </row>
    <row r="343" spans="1:65" s="2" customFormat="1" ht="24.2" customHeight="1">
      <c r="A343" s="34"/>
      <c r="B343" s="35"/>
      <c r="C343" s="193" t="s">
        <v>660</v>
      </c>
      <c r="D343" s="193" t="s">
        <v>190</v>
      </c>
      <c r="E343" s="194" t="s">
        <v>793</v>
      </c>
      <c r="F343" s="195" t="s">
        <v>794</v>
      </c>
      <c r="G343" s="196" t="s">
        <v>193</v>
      </c>
      <c r="H343" s="197">
        <v>414.81799999999998</v>
      </c>
      <c r="I343" s="198"/>
      <c r="J343" s="199">
        <f>ROUND(I343*H343,2)</f>
        <v>0</v>
      </c>
      <c r="K343" s="200"/>
      <c r="L343" s="39"/>
      <c r="M343" s="201" t="s">
        <v>1</v>
      </c>
      <c r="N343" s="202" t="s">
        <v>41</v>
      </c>
      <c r="O343" s="71"/>
      <c r="P343" s="203">
        <f>O343*H343</f>
        <v>0</v>
      </c>
      <c r="Q343" s="203">
        <v>8.8000000000000003E-4</v>
      </c>
      <c r="R343" s="203">
        <f>Q343*H343</f>
        <v>0.36503984</v>
      </c>
      <c r="S343" s="203">
        <v>0</v>
      </c>
      <c r="T343" s="204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05" t="s">
        <v>263</v>
      </c>
      <c r="AT343" s="205" t="s">
        <v>190</v>
      </c>
      <c r="AU343" s="205" t="s">
        <v>85</v>
      </c>
      <c r="AY343" s="17" t="s">
        <v>188</v>
      </c>
      <c r="BE343" s="206">
        <f>IF(N343="základní",J343,0)</f>
        <v>0</v>
      </c>
      <c r="BF343" s="206">
        <f>IF(N343="snížená",J343,0)</f>
        <v>0</v>
      </c>
      <c r="BG343" s="206">
        <f>IF(N343="zákl. přenesená",J343,0)</f>
        <v>0</v>
      </c>
      <c r="BH343" s="206">
        <f>IF(N343="sníž. přenesená",J343,0)</f>
        <v>0</v>
      </c>
      <c r="BI343" s="206">
        <f>IF(N343="nulová",J343,0)</f>
        <v>0</v>
      </c>
      <c r="BJ343" s="17" t="s">
        <v>83</v>
      </c>
      <c r="BK343" s="206">
        <f>ROUND(I343*H343,2)</f>
        <v>0</v>
      </c>
      <c r="BL343" s="17" t="s">
        <v>263</v>
      </c>
      <c r="BM343" s="205" t="s">
        <v>795</v>
      </c>
    </row>
    <row r="344" spans="1:65" s="2" customFormat="1" ht="37.9" customHeight="1">
      <c r="A344" s="34"/>
      <c r="B344" s="35"/>
      <c r="C344" s="240" t="s">
        <v>664</v>
      </c>
      <c r="D344" s="240" t="s">
        <v>406</v>
      </c>
      <c r="E344" s="241" t="s">
        <v>797</v>
      </c>
      <c r="F344" s="242" t="s">
        <v>798</v>
      </c>
      <c r="G344" s="243" t="s">
        <v>193</v>
      </c>
      <c r="H344" s="244">
        <v>483.47</v>
      </c>
      <c r="I344" s="245"/>
      <c r="J344" s="246">
        <f>ROUND(I344*H344,2)</f>
        <v>0</v>
      </c>
      <c r="K344" s="247"/>
      <c r="L344" s="248"/>
      <c r="M344" s="249" t="s">
        <v>1</v>
      </c>
      <c r="N344" s="250" t="s">
        <v>41</v>
      </c>
      <c r="O344" s="71"/>
      <c r="P344" s="203">
        <f>O344*H344</f>
        <v>0</v>
      </c>
      <c r="Q344" s="203">
        <v>5.5300000000000002E-3</v>
      </c>
      <c r="R344" s="203">
        <f>Q344*H344</f>
        <v>2.6735891000000001</v>
      </c>
      <c r="S344" s="203">
        <v>0</v>
      </c>
      <c r="T344" s="204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05" t="s">
        <v>331</v>
      </c>
      <c r="AT344" s="205" t="s">
        <v>406</v>
      </c>
      <c r="AU344" s="205" t="s">
        <v>85</v>
      </c>
      <c r="AY344" s="17" t="s">
        <v>188</v>
      </c>
      <c r="BE344" s="206">
        <f>IF(N344="základní",J344,0)</f>
        <v>0</v>
      </c>
      <c r="BF344" s="206">
        <f>IF(N344="snížená",J344,0)</f>
        <v>0</v>
      </c>
      <c r="BG344" s="206">
        <f>IF(N344="zákl. přenesená",J344,0)</f>
        <v>0</v>
      </c>
      <c r="BH344" s="206">
        <f>IF(N344="sníž. přenesená",J344,0)</f>
        <v>0</v>
      </c>
      <c r="BI344" s="206">
        <f>IF(N344="nulová",J344,0)</f>
        <v>0</v>
      </c>
      <c r="BJ344" s="17" t="s">
        <v>83</v>
      </c>
      <c r="BK344" s="206">
        <f>ROUND(I344*H344,2)</f>
        <v>0</v>
      </c>
      <c r="BL344" s="17" t="s">
        <v>263</v>
      </c>
      <c r="BM344" s="205" t="s">
        <v>799</v>
      </c>
    </row>
    <row r="345" spans="1:65" s="13" customFormat="1" ht="11.25">
      <c r="B345" s="207"/>
      <c r="C345" s="208"/>
      <c r="D345" s="209" t="s">
        <v>196</v>
      </c>
      <c r="E345" s="208"/>
      <c r="F345" s="211" t="s">
        <v>1418</v>
      </c>
      <c r="G345" s="208"/>
      <c r="H345" s="212">
        <v>483.47</v>
      </c>
      <c r="I345" s="213"/>
      <c r="J345" s="208"/>
      <c r="K345" s="208"/>
      <c r="L345" s="214"/>
      <c r="M345" s="215"/>
      <c r="N345" s="216"/>
      <c r="O345" s="216"/>
      <c r="P345" s="216"/>
      <c r="Q345" s="216"/>
      <c r="R345" s="216"/>
      <c r="S345" s="216"/>
      <c r="T345" s="217"/>
      <c r="AT345" s="218" t="s">
        <v>196</v>
      </c>
      <c r="AU345" s="218" t="s">
        <v>85</v>
      </c>
      <c r="AV345" s="13" t="s">
        <v>85</v>
      </c>
      <c r="AW345" s="13" t="s">
        <v>4</v>
      </c>
      <c r="AX345" s="13" t="s">
        <v>83</v>
      </c>
      <c r="AY345" s="218" t="s">
        <v>188</v>
      </c>
    </row>
    <row r="346" spans="1:65" s="2" customFormat="1" ht="24.2" customHeight="1">
      <c r="A346" s="34"/>
      <c r="B346" s="35"/>
      <c r="C346" s="193" t="s">
        <v>668</v>
      </c>
      <c r="D346" s="193" t="s">
        <v>190</v>
      </c>
      <c r="E346" s="194" t="s">
        <v>801</v>
      </c>
      <c r="F346" s="195" t="s">
        <v>802</v>
      </c>
      <c r="G346" s="196" t="s">
        <v>203</v>
      </c>
      <c r="H346" s="197">
        <v>1850</v>
      </c>
      <c r="I346" s="198"/>
      <c r="J346" s="199">
        <f>ROUND(I346*H346,2)</f>
        <v>0</v>
      </c>
      <c r="K346" s="200"/>
      <c r="L346" s="39"/>
      <c r="M346" s="201" t="s">
        <v>1</v>
      </c>
      <c r="N346" s="202" t="s">
        <v>41</v>
      </c>
      <c r="O346" s="71"/>
      <c r="P346" s="203">
        <f>O346*H346</f>
        <v>0</v>
      </c>
      <c r="Q346" s="203">
        <v>0</v>
      </c>
      <c r="R346" s="203">
        <f>Q346*H346</f>
        <v>0</v>
      </c>
      <c r="S346" s="203">
        <v>0</v>
      </c>
      <c r="T346" s="204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05" t="s">
        <v>263</v>
      </c>
      <c r="AT346" s="205" t="s">
        <v>190</v>
      </c>
      <c r="AU346" s="205" t="s">
        <v>85</v>
      </c>
      <c r="AY346" s="17" t="s">
        <v>188</v>
      </c>
      <c r="BE346" s="206">
        <f>IF(N346="základní",J346,0)</f>
        <v>0</v>
      </c>
      <c r="BF346" s="206">
        <f>IF(N346="snížená",J346,0)</f>
        <v>0</v>
      </c>
      <c r="BG346" s="206">
        <f>IF(N346="zákl. přenesená",J346,0)</f>
        <v>0</v>
      </c>
      <c r="BH346" s="206">
        <f>IF(N346="sníž. přenesená",J346,0)</f>
        <v>0</v>
      </c>
      <c r="BI346" s="206">
        <f>IF(N346="nulová",J346,0)</f>
        <v>0</v>
      </c>
      <c r="BJ346" s="17" t="s">
        <v>83</v>
      </c>
      <c r="BK346" s="206">
        <f>ROUND(I346*H346,2)</f>
        <v>0</v>
      </c>
      <c r="BL346" s="17" t="s">
        <v>263</v>
      </c>
      <c r="BM346" s="205" t="s">
        <v>1419</v>
      </c>
    </row>
    <row r="347" spans="1:65" s="13" customFormat="1" ht="11.25">
      <c r="B347" s="207"/>
      <c r="C347" s="208"/>
      <c r="D347" s="209" t="s">
        <v>196</v>
      </c>
      <c r="E347" s="210" t="s">
        <v>1</v>
      </c>
      <c r="F347" s="211" t="s">
        <v>1420</v>
      </c>
      <c r="G347" s="208"/>
      <c r="H347" s="212">
        <v>1850</v>
      </c>
      <c r="I347" s="213"/>
      <c r="J347" s="208"/>
      <c r="K347" s="208"/>
      <c r="L347" s="214"/>
      <c r="M347" s="215"/>
      <c r="N347" s="216"/>
      <c r="O347" s="216"/>
      <c r="P347" s="216"/>
      <c r="Q347" s="216"/>
      <c r="R347" s="216"/>
      <c r="S347" s="216"/>
      <c r="T347" s="217"/>
      <c r="AT347" s="218" t="s">
        <v>196</v>
      </c>
      <c r="AU347" s="218" t="s">
        <v>85</v>
      </c>
      <c r="AV347" s="13" t="s">
        <v>85</v>
      </c>
      <c r="AW347" s="13" t="s">
        <v>32</v>
      </c>
      <c r="AX347" s="13" t="s">
        <v>83</v>
      </c>
      <c r="AY347" s="218" t="s">
        <v>188</v>
      </c>
    </row>
    <row r="348" spans="1:65" s="2" customFormat="1" ht="24.2" customHeight="1">
      <c r="A348" s="34"/>
      <c r="B348" s="35"/>
      <c r="C348" s="240" t="s">
        <v>674</v>
      </c>
      <c r="D348" s="240" t="s">
        <v>406</v>
      </c>
      <c r="E348" s="241" t="s">
        <v>806</v>
      </c>
      <c r="F348" s="242" t="s">
        <v>807</v>
      </c>
      <c r="G348" s="243" t="s">
        <v>203</v>
      </c>
      <c r="H348" s="244">
        <v>1850</v>
      </c>
      <c r="I348" s="245"/>
      <c r="J348" s="246">
        <f>ROUND(I348*H348,2)</f>
        <v>0</v>
      </c>
      <c r="K348" s="247"/>
      <c r="L348" s="248"/>
      <c r="M348" s="249" t="s">
        <v>1</v>
      </c>
      <c r="N348" s="250" t="s">
        <v>41</v>
      </c>
      <c r="O348" s="71"/>
      <c r="P348" s="203">
        <f>O348*H348</f>
        <v>0</v>
      </c>
      <c r="Q348" s="203">
        <v>2.0000000000000002E-5</v>
      </c>
      <c r="R348" s="203">
        <f>Q348*H348</f>
        <v>3.7000000000000005E-2</v>
      </c>
      <c r="S348" s="203">
        <v>0</v>
      </c>
      <c r="T348" s="204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05" t="s">
        <v>331</v>
      </c>
      <c r="AT348" s="205" t="s">
        <v>406</v>
      </c>
      <c r="AU348" s="205" t="s">
        <v>85</v>
      </c>
      <c r="AY348" s="17" t="s">
        <v>188</v>
      </c>
      <c r="BE348" s="206">
        <f>IF(N348="základní",J348,0)</f>
        <v>0</v>
      </c>
      <c r="BF348" s="206">
        <f>IF(N348="snížená",J348,0)</f>
        <v>0</v>
      </c>
      <c r="BG348" s="206">
        <f>IF(N348="zákl. přenesená",J348,0)</f>
        <v>0</v>
      </c>
      <c r="BH348" s="206">
        <f>IF(N348="sníž. přenesená",J348,0)</f>
        <v>0</v>
      </c>
      <c r="BI348" s="206">
        <f>IF(N348="nulová",J348,0)</f>
        <v>0</v>
      </c>
      <c r="BJ348" s="17" t="s">
        <v>83</v>
      </c>
      <c r="BK348" s="206">
        <f>ROUND(I348*H348,2)</f>
        <v>0</v>
      </c>
      <c r="BL348" s="17" t="s">
        <v>263</v>
      </c>
      <c r="BM348" s="205" t="s">
        <v>1421</v>
      </c>
    </row>
    <row r="349" spans="1:65" s="2" customFormat="1" ht="24.2" customHeight="1">
      <c r="A349" s="34"/>
      <c r="B349" s="35"/>
      <c r="C349" s="193" t="s">
        <v>678</v>
      </c>
      <c r="D349" s="193" t="s">
        <v>190</v>
      </c>
      <c r="E349" s="194" t="s">
        <v>810</v>
      </c>
      <c r="F349" s="195" t="s">
        <v>811</v>
      </c>
      <c r="G349" s="196" t="s">
        <v>193</v>
      </c>
      <c r="H349" s="197">
        <v>39.109000000000002</v>
      </c>
      <c r="I349" s="198"/>
      <c r="J349" s="199">
        <f>ROUND(I349*H349,2)</f>
        <v>0</v>
      </c>
      <c r="K349" s="200"/>
      <c r="L349" s="39"/>
      <c r="M349" s="201" t="s">
        <v>1</v>
      </c>
      <c r="N349" s="202" t="s">
        <v>41</v>
      </c>
      <c r="O349" s="71"/>
      <c r="P349" s="203">
        <f>O349*H349</f>
        <v>0</v>
      </c>
      <c r="Q349" s="203">
        <v>0</v>
      </c>
      <c r="R349" s="203">
        <f>Q349*H349</f>
        <v>0</v>
      </c>
      <c r="S349" s="203">
        <v>0</v>
      </c>
      <c r="T349" s="204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05" t="s">
        <v>263</v>
      </c>
      <c r="AT349" s="205" t="s">
        <v>190</v>
      </c>
      <c r="AU349" s="205" t="s">
        <v>85</v>
      </c>
      <c r="AY349" s="17" t="s">
        <v>188</v>
      </c>
      <c r="BE349" s="206">
        <f>IF(N349="základní",J349,0)</f>
        <v>0</v>
      </c>
      <c r="BF349" s="206">
        <f>IF(N349="snížená",J349,0)</f>
        <v>0</v>
      </c>
      <c r="BG349" s="206">
        <f>IF(N349="zákl. přenesená",J349,0)</f>
        <v>0</v>
      </c>
      <c r="BH349" s="206">
        <f>IF(N349="sníž. přenesená",J349,0)</f>
        <v>0</v>
      </c>
      <c r="BI349" s="206">
        <f>IF(N349="nulová",J349,0)</f>
        <v>0</v>
      </c>
      <c r="BJ349" s="17" t="s">
        <v>83</v>
      </c>
      <c r="BK349" s="206">
        <f>ROUND(I349*H349,2)</f>
        <v>0</v>
      </c>
      <c r="BL349" s="17" t="s">
        <v>263</v>
      </c>
      <c r="BM349" s="205" t="s">
        <v>812</v>
      </c>
    </row>
    <row r="350" spans="1:65" s="13" customFormat="1" ht="11.25">
      <c r="B350" s="207"/>
      <c r="C350" s="208"/>
      <c r="D350" s="209" t="s">
        <v>196</v>
      </c>
      <c r="E350" s="210" t="s">
        <v>1</v>
      </c>
      <c r="F350" s="211" t="s">
        <v>1422</v>
      </c>
      <c r="G350" s="208"/>
      <c r="H350" s="212">
        <v>39.109000000000002</v>
      </c>
      <c r="I350" s="213"/>
      <c r="J350" s="208"/>
      <c r="K350" s="208"/>
      <c r="L350" s="214"/>
      <c r="M350" s="215"/>
      <c r="N350" s="216"/>
      <c r="O350" s="216"/>
      <c r="P350" s="216"/>
      <c r="Q350" s="216"/>
      <c r="R350" s="216"/>
      <c r="S350" s="216"/>
      <c r="T350" s="217"/>
      <c r="AT350" s="218" t="s">
        <v>196</v>
      </c>
      <c r="AU350" s="218" t="s">
        <v>85</v>
      </c>
      <c r="AV350" s="13" t="s">
        <v>85</v>
      </c>
      <c r="AW350" s="13" t="s">
        <v>32</v>
      </c>
      <c r="AX350" s="13" t="s">
        <v>83</v>
      </c>
      <c r="AY350" s="218" t="s">
        <v>188</v>
      </c>
    </row>
    <row r="351" spans="1:65" s="2" customFormat="1" ht="49.15" customHeight="1">
      <c r="A351" s="34"/>
      <c r="B351" s="35"/>
      <c r="C351" s="240" t="s">
        <v>682</v>
      </c>
      <c r="D351" s="240" t="s">
        <v>406</v>
      </c>
      <c r="E351" s="241" t="s">
        <v>788</v>
      </c>
      <c r="F351" s="242" t="s">
        <v>789</v>
      </c>
      <c r="G351" s="243" t="s">
        <v>193</v>
      </c>
      <c r="H351" s="244">
        <v>46.930999999999997</v>
      </c>
      <c r="I351" s="245"/>
      <c r="J351" s="246">
        <f>ROUND(I351*H351,2)</f>
        <v>0</v>
      </c>
      <c r="K351" s="247"/>
      <c r="L351" s="248"/>
      <c r="M351" s="249" t="s">
        <v>1</v>
      </c>
      <c r="N351" s="250" t="s">
        <v>41</v>
      </c>
      <c r="O351" s="71"/>
      <c r="P351" s="203">
        <f>O351*H351</f>
        <v>0</v>
      </c>
      <c r="Q351" s="203">
        <v>4.0000000000000001E-3</v>
      </c>
      <c r="R351" s="203">
        <f>Q351*H351</f>
        <v>0.187724</v>
      </c>
      <c r="S351" s="203">
        <v>0</v>
      </c>
      <c r="T351" s="204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05" t="s">
        <v>331</v>
      </c>
      <c r="AT351" s="205" t="s">
        <v>406</v>
      </c>
      <c r="AU351" s="205" t="s">
        <v>85</v>
      </c>
      <c r="AY351" s="17" t="s">
        <v>188</v>
      </c>
      <c r="BE351" s="206">
        <f>IF(N351="základní",J351,0)</f>
        <v>0</v>
      </c>
      <c r="BF351" s="206">
        <f>IF(N351="snížená",J351,0)</f>
        <v>0</v>
      </c>
      <c r="BG351" s="206">
        <f>IF(N351="zákl. přenesená",J351,0)</f>
        <v>0</v>
      </c>
      <c r="BH351" s="206">
        <f>IF(N351="sníž. přenesená",J351,0)</f>
        <v>0</v>
      </c>
      <c r="BI351" s="206">
        <f>IF(N351="nulová",J351,0)</f>
        <v>0</v>
      </c>
      <c r="BJ351" s="17" t="s">
        <v>83</v>
      </c>
      <c r="BK351" s="206">
        <f>ROUND(I351*H351,2)</f>
        <v>0</v>
      </c>
      <c r="BL351" s="17" t="s">
        <v>263</v>
      </c>
      <c r="BM351" s="205" t="s">
        <v>815</v>
      </c>
    </row>
    <row r="352" spans="1:65" s="13" customFormat="1" ht="11.25">
      <c r="B352" s="207"/>
      <c r="C352" s="208"/>
      <c r="D352" s="209" t="s">
        <v>196</v>
      </c>
      <c r="E352" s="208"/>
      <c r="F352" s="211" t="s">
        <v>1423</v>
      </c>
      <c r="G352" s="208"/>
      <c r="H352" s="212">
        <v>46.930999999999997</v>
      </c>
      <c r="I352" s="213"/>
      <c r="J352" s="208"/>
      <c r="K352" s="208"/>
      <c r="L352" s="214"/>
      <c r="M352" s="215"/>
      <c r="N352" s="216"/>
      <c r="O352" s="216"/>
      <c r="P352" s="216"/>
      <c r="Q352" s="216"/>
      <c r="R352" s="216"/>
      <c r="S352" s="216"/>
      <c r="T352" s="217"/>
      <c r="AT352" s="218" t="s">
        <v>196</v>
      </c>
      <c r="AU352" s="218" t="s">
        <v>85</v>
      </c>
      <c r="AV352" s="13" t="s">
        <v>85</v>
      </c>
      <c r="AW352" s="13" t="s">
        <v>4</v>
      </c>
      <c r="AX352" s="13" t="s">
        <v>83</v>
      </c>
      <c r="AY352" s="218" t="s">
        <v>188</v>
      </c>
    </row>
    <row r="353" spans="1:65" s="2" customFormat="1" ht="24.2" customHeight="1">
      <c r="A353" s="34"/>
      <c r="B353" s="35"/>
      <c r="C353" s="193" t="s">
        <v>687</v>
      </c>
      <c r="D353" s="193" t="s">
        <v>190</v>
      </c>
      <c r="E353" s="194" t="s">
        <v>818</v>
      </c>
      <c r="F353" s="195" t="s">
        <v>819</v>
      </c>
      <c r="G353" s="196" t="s">
        <v>193</v>
      </c>
      <c r="H353" s="197">
        <v>39.109000000000002</v>
      </c>
      <c r="I353" s="198"/>
      <c r="J353" s="199">
        <f>ROUND(I353*H353,2)</f>
        <v>0</v>
      </c>
      <c r="K353" s="200"/>
      <c r="L353" s="39"/>
      <c r="M353" s="201" t="s">
        <v>1</v>
      </c>
      <c r="N353" s="202" t="s">
        <v>41</v>
      </c>
      <c r="O353" s="71"/>
      <c r="P353" s="203">
        <f>O353*H353</f>
        <v>0</v>
      </c>
      <c r="Q353" s="203">
        <v>9.3999999999999997E-4</v>
      </c>
      <c r="R353" s="203">
        <f>Q353*H353</f>
        <v>3.6762460000000004E-2</v>
      </c>
      <c r="S353" s="203">
        <v>0</v>
      </c>
      <c r="T353" s="204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205" t="s">
        <v>263</v>
      </c>
      <c r="AT353" s="205" t="s">
        <v>190</v>
      </c>
      <c r="AU353" s="205" t="s">
        <v>85</v>
      </c>
      <c r="AY353" s="17" t="s">
        <v>188</v>
      </c>
      <c r="BE353" s="206">
        <f>IF(N353="základní",J353,0)</f>
        <v>0</v>
      </c>
      <c r="BF353" s="206">
        <f>IF(N353="snížená",J353,0)</f>
        <v>0</v>
      </c>
      <c r="BG353" s="206">
        <f>IF(N353="zákl. přenesená",J353,0)</f>
        <v>0</v>
      </c>
      <c r="BH353" s="206">
        <f>IF(N353="sníž. přenesená",J353,0)</f>
        <v>0</v>
      </c>
      <c r="BI353" s="206">
        <f>IF(N353="nulová",J353,0)</f>
        <v>0</v>
      </c>
      <c r="BJ353" s="17" t="s">
        <v>83</v>
      </c>
      <c r="BK353" s="206">
        <f>ROUND(I353*H353,2)</f>
        <v>0</v>
      </c>
      <c r="BL353" s="17" t="s">
        <v>263</v>
      </c>
      <c r="BM353" s="205" t="s">
        <v>820</v>
      </c>
    </row>
    <row r="354" spans="1:65" s="2" customFormat="1" ht="37.9" customHeight="1">
      <c r="A354" s="34"/>
      <c r="B354" s="35"/>
      <c r="C354" s="240" t="s">
        <v>693</v>
      </c>
      <c r="D354" s="240" t="s">
        <v>406</v>
      </c>
      <c r="E354" s="241" t="s">
        <v>797</v>
      </c>
      <c r="F354" s="242" t="s">
        <v>798</v>
      </c>
      <c r="G354" s="243" t="s">
        <v>193</v>
      </c>
      <c r="H354" s="244">
        <v>46.930999999999997</v>
      </c>
      <c r="I354" s="245"/>
      <c r="J354" s="246">
        <f>ROUND(I354*H354,2)</f>
        <v>0</v>
      </c>
      <c r="K354" s="247"/>
      <c r="L354" s="248"/>
      <c r="M354" s="249" t="s">
        <v>1</v>
      </c>
      <c r="N354" s="250" t="s">
        <v>41</v>
      </c>
      <c r="O354" s="71"/>
      <c r="P354" s="203">
        <f>O354*H354</f>
        <v>0</v>
      </c>
      <c r="Q354" s="203">
        <v>5.5300000000000002E-3</v>
      </c>
      <c r="R354" s="203">
        <f>Q354*H354</f>
        <v>0.25952842999999998</v>
      </c>
      <c r="S354" s="203">
        <v>0</v>
      </c>
      <c r="T354" s="204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05" t="s">
        <v>331</v>
      </c>
      <c r="AT354" s="205" t="s">
        <v>406</v>
      </c>
      <c r="AU354" s="205" t="s">
        <v>85</v>
      </c>
      <c r="AY354" s="17" t="s">
        <v>188</v>
      </c>
      <c r="BE354" s="206">
        <f>IF(N354="základní",J354,0)</f>
        <v>0</v>
      </c>
      <c r="BF354" s="206">
        <f>IF(N354="snížená",J354,0)</f>
        <v>0</v>
      </c>
      <c r="BG354" s="206">
        <f>IF(N354="zákl. přenesená",J354,0)</f>
        <v>0</v>
      </c>
      <c r="BH354" s="206">
        <f>IF(N354="sníž. přenesená",J354,0)</f>
        <v>0</v>
      </c>
      <c r="BI354" s="206">
        <f>IF(N354="nulová",J354,0)</f>
        <v>0</v>
      </c>
      <c r="BJ354" s="17" t="s">
        <v>83</v>
      </c>
      <c r="BK354" s="206">
        <f>ROUND(I354*H354,2)</f>
        <v>0</v>
      </c>
      <c r="BL354" s="17" t="s">
        <v>263</v>
      </c>
      <c r="BM354" s="205" t="s">
        <v>822</v>
      </c>
    </row>
    <row r="355" spans="1:65" s="13" customFormat="1" ht="11.25">
      <c r="B355" s="207"/>
      <c r="C355" s="208"/>
      <c r="D355" s="209" t="s">
        <v>196</v>
      </c>
      <c r="E355" s="208"/>
      <c r="F355" s="211" t="s">
        <v>1423</v>
      </c>
      <c r="G355" s="208"/>
      <c r="H355" s="212">
        <v>46.930999999999997</v>
      </c>
      <c r="I355" s="213"/>
      <c r="J355" s="208"/>
      <c r="K355" s="208"/>
      <c r="L355" s="214"/>
      <c r="M355" s="215"/>
      <c r="N355" s="216"/>
      <c r="O355" s="216"/>
      <c r="P355" s="216"/>
      <c r="Q355" s="216"/>
      <c r="R355" s="216"/>
      <c r="S355" s="216"/>
      <c r="T355" s="217"/>
      <c r="AT355" s="218" t="s">
        <v>196</v>
      </c>
      <c r="AU355" s="218" t="s">
        <v>85</v>
      </c>
      <c r="AV355" s="13" t="s">
        <v>85</v>
      </c>
      <c r="AW355" s="13" t="s">
        <v>4</v>
      </c>
      <c r="AX355" s="13" t="s">
        <v>83</v>
      </c>
      <c r="AY355" s="218" t="s">
        <v>188</v>
      </c>
    </row>
    <row r="356" spans="1:65" s="2" customFormat="1" ht="14.45" customHeight="1">
      <c r="A356" s="34"/>
      <c r="B356" s="35"/>
      <c r="C356" s="193" t="s">
        <v>701</v>
      </c>
      <c r="D356" s="193" t="s">
        <v>190</v>
      </c>
      <c r="E356" s="194" t="s">
        <v>824</v>
      </c>
      <c r="F356" s="195" t="s">
        <v>825</v>
      </c>
      <c r="G356" s="196" t="s">
        <v>203</v>
      </c>
      <c r="H356" s="197">
        <v>4</v>
      </c>
      <c r="I356" s="198"/>
      <c r="J356" s="199">
        <f>ROUND(I356*H356,2)</f>
        <v>0</v>
      </c>
      <c r="K356" s="200"/>
      <c r="L356" s="39"/>
      <c r="M356" s="201" t="s">
        <v>1</v>
      </c>
      <c r="N356" s="202" t="s">
        <v>41</v>
      </c>
      <c r="O356" s="71"/>
      <c r="P356" s="203">
        <f>O356*H356</f>
        <v>0</v>
      </c>
      <c r="Q356" s="203">
        <v>1E-4</v>
      </c>
      <c r="R356" s="203">
        <f>Q356*H356</f>
        <v>4.0000000000000002E-4</v>
      </c>
      <c r="S356" s="203">
        <v>0</v>
      </c>
      <c r="T356" s="204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205" t="s">
        <v>263</v>
      </c>
      <c r="AT356" s="205" t="s">
        <v>190</v>
      </c>
      <c r="AU356" s="205" t="s">
        <v>85</v>
      </c>
      <c r="AY356" s="17" t="s">
        <v>188</v>
      </c>
      <c r="BE356" s="206">
        <f>IF(N356="základní",J356,0)</f>
        <v>0</v>
      </c>
      <c r="BF356" s="206">
        <f>IF(N356="snížená",J356,0)</f>
        <v>0</v>
      </c>
      <c r="BG356" s="206">
        <f>IF(N356="zákl. přenesená",J356,0)</f>
        <v>0</v>
      </c>
      <c r="BH356" s="206">
        <f>IF(N356="sníž. přenesená",J356,0)</f>
        <v>0</v>
      </c>
      <c r="BI356" s="206">
        <f>IF(N356="nulová",J356,0)</f>
        <v>0</v>
      </c>
      <c r="BJ356" s="17" t="s">
        <v>83</v>
      </c>
      <c r="BK356" s="206">
        <f>ROUND(I356*H356,2)</f>
        <v>0</v>
      </c>
      <c r="BL356" s="17" t="s">
        <v>263</v>
      </c>
      <c r="BM356" s="205" t="s">
        <v>826</v>
      </c>
    </row>
    <row r="357" spans="1:65" s="2" customFormat="1" ht="24.2" customHeight="1">
      <c r="A357" s="34"/>
      <c r="B357" s="35"/>
      <c r="C357" s="240" t="s">
        <v>705</v>
      </c>
      <c r="D357" s="240" t="s">
        <v>406</v>
      </c>
      <c r="E357" s="241" t="s">
        <v>828</v>
      </c>
      <c r="F357" s="242" t="s">
        <v>829</v>
      </c>
      <c r="G357" s="243" t="s">
        <v>203</v>
      </c>
      <c r="H357" s="244">
        <v>4</v>
      </c>
      <c r="I357" s="245"/>
      <c r="J357" s="246">
        <f>ROUND(I357*H357,2)</f>
        <v>0</v>
      </c>
      <c r="K357" s="247"/>
      <c r="L357" s="248"/>
      <c r="M357" s="249" t="s">
        <v>1</v>
      </c>
      <c r="N357" s="250" t="s">
        <v>41</v>
      </c>
      <c r="O357" s="71"/>
      <c r="P357" s="203">
        <f>O357*H357</f>
        <v>0</v>
      </c>
      <c r="Q357" s="203">
        <v>2.2699999999999999E-3</v>
      </c>
      <c r="R357" s="203">
        <f>Q357*H357</f>
        <v>9.0799999999999995E-3</v>
      </c>
      <c r="S357" s="203">
        <v>0</v>
      </c>
      <c r="T357" s="204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05" t="s">
        <v>331</v>
      </c>
      <c r="AT357" s="205" t="s">
        <v>406</v>
      </c>
      <c r="AU357" s="205" t="s">
        <v>85</v>
      </c>
      <c r="AY357" s="17" t="s">
        <v>188</v>
      </c>
      <c r="BE357" s="206">
        <f>IF(N357="základní",J357,0)</f>
        <v>0</v>
      </c>
      <c r="BF357" s="206">
        <f>IF(N357="snížená",J357,0)</f>
        <v>0</v>
      </c>
      <c r="BG357" s="206">
        <f>IF(N357="zákl. přenesená",J357,0)</f>
        <v>0</v>
      </c>
      <c r="BH357" s="206">
        <f>IF(N357="sníž. přenesená",J357,0)</f>
        <v>0</v>
      </c>
      <c r="BI357" s="206">
        <f>IF(N357="nulová",J357,0)</f>
        <v>0</v>
      </c>
      <c r="BJ357" s="17" t="s">
        <v>83</v>
      </c>
      <c r="BK357" s="206">
        <f>ROUND(I357*H357,2)</f>
        <v>0</v>
      </c>
      <c r="BL357" s="17" t="s">
        <v>263</v>
      </c>
      <c r="BM357" s="205" t="s">
        <v>830</v>
      </c>
    </row>
    <row r="358" spans="1:65" s="2" customFormat="1" ht="24.2" customHeight="1">
      <c r="A358" s="34"/>
      <c r="B358" s="35"/>
      <c r="C358" s="193" t="s">
        <v>710</v>
      </c>
      <c r="D358" s="193" t="s">
        <v>190</v>
      </c>
      <c r="E358" s="194" t="s">
        <v>1424</v>
      </c>
      <c r="F358" s="195" t="s">
        <v>1425</v>
      </c>
      <c r="G358" s="196" t="s">
        <v>358</v>
      </c>
      <c r="H358" s="197">
        <v>6.3360000000000003</v>
      </c>
      <c r="I358" s="198"/>
      <c r="J358" s="199">
        <f>ROUND(I358*H358,2)</f>
        <v>0</v>
      </c>
      <c r="K358" s="200"/>
      <c r="L358" s="39"/>
      <c r="M358" s="201" t="s">
        <v>1</v>
      </c>
      <c r="N358" s="202" t="s">
        <v>41</v>
      </c>
      <c r="O358" s="71"/>
      <c r="P358" s="203">
        <f>O358*H358</f>
        <v>0</v>
      </c>
      <c r="Q358" s="203">
        <v>0</v>
      </c>
      <c r="R358" s="203">
        <f>Q358*H358</f>
        <v>0</v>
      </c>
      <c r="S358" s="203">
        <v>0</v>
      </c>
      <c r="T358" s="204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205" t="s">
        <v>263</v>
      </c>
      <c r="AT358" s="205" t="s">
        <v>190</v>
      </c>
      <c r="AU358" s="205" t="s">
        <v>85</v>
      </c>
      <c r="AY358" s="17" t="s">
        <v>188</v>
      </c>
      <c r="BE358" s="206">
        <f>IF(N358="základní",J358,0)</f>
        <v>0</v>
      </c>
      <c r="BF358" s="206">
        <f>IF(N358="snížená",J358,0)</f>
        <v>0</v>
      </c>
      <c r="BG358" s="206">
        <f>IF(N358="zákl. přenesená",J358,0)</f>
        <v>0</v>
      </c>
      <c r="BH358" s="206">
        <f>IF(N358="sníž. přenesená",J358,0)</f>
        <v>0</v>
      </c>
      <c r="BI358" s="206">
        <f>IF(N358="nulová",J358,0)</f>
        <v>0</v>
      </c>
      <c r="BJ358" s="17" t="s">
        <v>83</v>
      </c>
      <c r="BK358" s="206">
        <f>ROUND(I358*H358,2)</f>
        <v>0</v>
      </c>
      <c r="BL358" s="17" t="s">
        <v>263</v>
      </c>
      <c r="BM358" s="205" t="s">
        <v>838</v>
      </c>
    </row>
    <row r="359" spans="1:65" s="12" customFormat="1" ht="22.9" customHeight="1">
      <c r="B359" s="177"/>
      <c r="C359" s="178"/>
      <c r="D359" s="179" t="s">
        <v>75</v>
      </c>
      <c r="E359" s="191" t="s">
        <v>839</v>
      </c>
      <c r="F359" s="191" t="s">
        <v>840</v>
      </c>
      <c r="G359" s="178"/>
      <c r="H359" s="178"/>
      <c r="I359" s="181"/>
      <c r="J359" s="192">
        <f>BK359</f>
        <v>0</v>
      </c>
      <c r="K359" s="178"/>
      <c r="L359" s="183"/>
      <c r="M359" s="184"/>
      <c r="N359" s="185"/>
      <c r="O359" s="185"/>
      <c r="P359" s="186">
        <f>SUM(P360:P385)</f>
        <v>0</v>
      </c>
      <c r="Q359" s="185"/>
      <c r="R359" s="186">
        <f>SUM(R360:R385)</f>
        <v>3.1640116999999996</v>
      </c>
      <c r="S359" s="185"/>
      <c r="T359" s="187">
        <f>SUM(T360:T385)</f>
        <v>0</v>
      </c>
      <c r="AR359" s="188" t="s">
        <v>85</v>
      </c>
      <c r="AT359" s="189" t="s">
        <v>75</v>
      </c>
      <c r="AU359" s="189" t="s">
        <v>83</v>
      </c>
      <c r="AY359" s="188" t="s">
        <v>188</v>
      </c>
      <c r="BK359" s="190">
        <f>SUM(BK360:BK385)</f>
        <v>0</v>
      </c>
    </row>
    <row r="360" spans="1:65" s="2" customFormat="1" ht="24.2" customHeight="1">
      <c r="A360" s="34"/>
      <c r="B360" s="35"/>
      <c r="C360" s="193" t="s">
        <v>715</v>
      </c>
      <c r="D360" s="193" t="s">
        <v>190</v>
      </c>
      <c r="E360" s="194" t="s">
        <v>842</v>
      </c>
      <c r="F360" s="195" t="s">
        <v>843</v>
      </c>
      <c r="G360" s="196" t="s">
        <v>193</v>
      </c>
      <c r="H360" s="197">
        <v>36.231999999999999</v>
      </c>
      <c r="I360" s="198"/>
      <c r="J360" s="199">
        <f>ROUND(I360*H360,2)</f>
        <v>0</v>
      </c>
      <c r="K360" s="200"/>
      <c r="L360" s="39"/>
      <c r="M360" s="201" t="s">
        <v>1</v>
      </c>
      <c r="N360" s="202" t="s">
        <v>41</v>
      </c>
      <c r="O360" s="71"/>
      <c r="P360" s="203">
        <f>O360*H360</f>
        <v>0</v>
      </c>
      <c r="Q360" s="203">
        <v>6.0000000000000001E-3</v>
      </c>
      <c r="R360" s="203">
        <f>Q360*H360</f>
        <v>0.217392</v>
      </c>
      <c r="S360" s="203">
        <v>0</v>
      </c>
      <c r="T360" s="204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205" t="s">
        <v>263</v>
      </c>
      <c r="AT360" s="205" t="s">
        <v>190</v>
      </c>
      <c r="AU360" s="205" t="s">
        <v>85</v>
      </c>
      <c r="AY360" s="17" t="s">
        <v>188</v>
      </c>
      <c r="BE360" s="206">
        <f>IF(N360="základní",J360,0)</f>
        <v>0</v>
      </c>
      <c r="BF360" s="206">
        <f>IF(N360="snížená",J360,0)</f>
        <v>0</v>
      </c>
      <c r="BG360" s="206">
        <f>IF(N360="zákl. přenesená",J360,0)</f>
        <v>0</v>
      </c>
      <c r="BH360" s="206">
        <f>IF(N360="sníž. přenesená",J360,0)</f>
        <v>0</v>
      </c>
      <c r="BI360" s="206">
        <f>IF(N360="nulová",J360,0)</f>
        <v>0</v>
      </c>
      <c r="BJ360" s="17" t="s">
        <v>83</v>
      </c>
      <c r="BK360" s="206">
        <f>ROUND(I360*H360,2)</f>
        <v>0</v>
      </c>
      <c r="BL360" s="17" t="s">
        <v>263</v>
      </c>
      <c r="BM360" s="205" t="s">
        <v>844</v>
      </c>
    </row>
    <row r="361" spans="1:65" s="13" customFormat="1" ht="11.25">
      <c r="B361" s="207"/>
      <c r="C361" s="208"/>
      <c r="D361" s="209" t="s">
        <v>196</v>
      </c>
      <c r="E361" s="210" t="s">
        <v>1</v>
      </c>
      <c r="F361" s="211" t="s">
        <v>1426</v>
      </c>
      <c r="G361" s="208"/>
      <c r="H361" s="212">
        <v>36.231999999999999</v>
      </c>
      <c r="I361" s="213"/>
      <c r="J361" s="208"/>
      <c r="K361" s="208"/>
      <c r="L361" s="214"/>
      <c r="M361" s="215"/>
      <c r="N361" s="216"/>
      <c r="O361" s="216"/>
      <c r="P361" s="216"/>
      <c r="Q361" s="216"/>
      <c r="R361" s="216"/>
      <c r="S361" s="216"/>
      <c r="T361" s="217"/>
      <c r="AT361" s="218" t="s">
        <v>196</v>
      </c>
      <c r="AU361" s="218" t="s">
        <v>85</v>
      </c>
      <c r="AV361" s="13" t="s">
        <v>85</v>
      </c>
      <c r="AW361" s="13" t="s">
        <v>32</v>
      </c>
      <c r="AX361" s="13" t="s">
        <v>83</v>
      </c>
      <c r="AY361" s="218" t="s">
        <v>188</v>
      </c>
    </row>
    <row r="362" spans="1:65" s="2" customFormat="1" ht="24.2" customHeight="1">
      <c r="A362" s="34"/>
      <c r="B362" s="35"/>
      <c r="C362" s="240" t="s">
        <v>719</v>
      </c>
      <c r="D362" s="240" t="s">
        <v>406</v>
      </c>
      <c r="E362" s="241" t="s">
        <v>847</v>
      </c>
      <c r="F362" s="242" t="s">
        <v>848</v>
      </c>
      <c r="G362" s="243" t="s">
        <v>193</v>
      </c>
      <c r="H362" s="244">
        <v>38.043999999999997</v>
      </c>
      <c r="I362" s="245"/>
      <c r="J362" s="246">
        <f>ROUND(I362*H362,2)</f>
        <v>0</v>
      </c>
      <c r="K362" s="247"/>
      <c r="L362" s="248"/>
      <c r="M362" s="249" t="s">
        <v>1</v>
      </c>
      <c r="N362" s="250" t="s">
        <v>41</v>
      </c>
      <c r="O362" s="71"/>
      <c r="P362" s="203">
        <f>O362*H362</f>
        <v>0</v>
      </c>
      <c r="Q362" s="203">
        <v>1.8E-3</v>
      </c>
      <c r="R362" s="203">
        <f>Q362*H362</f>
        <v>6.847919999999999E-2</v>
      </c>
      <c r="S362" s="203">
        <v>0</v>
      </c>
      <c r="T362" s="204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05" t="s">
        <v>331</v>
      </c>
      <c r="AT362" s="205" t="s">
        <v>406</v>
      </c>
      <c r="AU362" s="205" t="s">
        <v>85</v>
      </c>
      <c r="AY362" s="17" t="s">
        <v>188</v>
      </c>
      <c r="BE362" s="206">
        <f>IF(N362="základní",J362,0)</f>
        <v>0</v>
      </c>
      <c r="BF362" s="206">
        <f>IF(N362="snížená",J362,0)</f>
        <v>0</v>
      </c>
      <c r="BG362" s="206">
        <f>IF(N362="zákl. přenesená",J362,0)</f>
        <v>0</v>
      </c>
      <c r="BH362" s="206">
        <f>IF(N362="sníž. přenesená",J362,0)</f>
        <v>0</v>
      </c>
      <c r="BI362" s="206">
        <f>IF(N362="nulová",J362,0)</f>
        <v>0</v>
      </c>
      <c r="BJ362" s="17" t="s">
        <v>83</v>
      </c>
      <c r="BK362" s="206">
        <f>ROUND(I362*H362,2)</f>
        <v>0</v>
      </c>
      <c r="BL362" s="17" t="s">
        <v>263</v>
      </c>
      <c r="BM362" s="205" t="s">
        <v>849</v>
      </c>
    </row>
    <row r="363" spans="1:65" s="13" customFormat="1" ht="11.25">
      <c r="B363" s="207"/>
      <c r="C363" s="208"/>
      <c r="D363" s="209" t="s">
        <v>196</v>
      </c>
      <c r="E363" s="208"/>
      <c r="F363" s="211" t="s">
        <v>1427</v>
      </c>
      <c r="G363" s="208"/>
      <c r="H363" s="212">
        <v>38.043999999999997</v>
      </c>
      <c r="I363" s="213"/>
      <c r="J363" s="208"/>
      <c r="K363" s="208"/>
      <c r="L363" s="214"/>
      <c r="M363" s="215"/>
      <c r="N363" s="216"/>
      <c r="O363" s="216"/>
      <c r="P363" s="216"/>
      <c r="Q363" s="216"/>
      <c r="R363" s="216"/>
      <c r="S363" s="216"/>
      <c r="T363" s="217"/>
      <c r="AT363" s="218" t="s">
        <v>196</v>
      </c>
      <c r="AU363" s="218" t="s">
        <v>85</v>
      </c>
      <c r="AV363" s="13" t="s">
        <v>85</v>
      </c>
      <c r="AW363" s="13" t="s">
        <v>4</v>
      </c>
      <c r="AX363" s="13" t="s">
        <v>83</v>
      </c>
      <c r="AY363" s="218" t="s">
        <v>188</v>
      </c>
    </row>
    <row r="364" spans="1:65" s="2" customFormat="1" ht="37.9" customHeight="1">
      <c r="A364" s="34"/>
      <c r="B364" s="35"/>
      <c r="C364" s="193" t="s">
        <v>725</v>
      </c>
      <c r="D364" s="193" t="s">
        <v>190</v>
      </c>
      <c r="E364" s="194" t="s">
        <v>852</v>
      </c>
      <c r="F364" s="195" t="s">
        <v>853</v>
      </c>
      <c r="G364" s="196" t="s">
        <v>193</v>
      </c>
      <c r="H364" s="197">
        <v>39.69</v>
      </c>
      <c r="I364" s="198"/>
      <c r="J364" s="199">
        <f>ROUND(I364*H364,2)</f>
        <v>0</v>
      </c>
      <c r="K364" s="200"/>
      <c r="L364" s="39"/>
      <c r="M364" s="201" t="s">
        <v>1</v>
      </c>
      <c r="N364" s="202" t="s">
        <v>41</v>
      </c>
      <c r="O364" s="71"/>
      <c r="P364" s="203">
        <f>O364*H364</f>
        <v>0</v>
      </c>
      <c r="Q364" s="203">
        <v>6.0600000000000003E-3</v>
      </c>
      <c r="R364" s="203">
        <f>Q364*H364</f>
        <v>0.2405214</v>
      </c>
      <c r="S364" s="203">
        <v>0</v>
      </c>
      <c r="T364" s="204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05" t="s">
        <v>263</v>
      </c>
      <c r="AT364" s="205" t="s">
        <v>190</v>
      </c>
      <c r="AU364" s="205" t="s">
        <v>85</v>
      </c>
      <c r="AY364" s="17" t="s">
        <v>188</v>
      </c>
      <c r="BE364" s="206">
        <f>IF(N364="základní",J364,0)</f>
        <v>0</v>
      </c>
      <c r="BF364" s="206">
        <f>IF(N364="snížená",J364,0)</f>
        <v>0</v>
      </c>
      <c r="BG364" s="206">
        <f>IF(N364="zákl. přenesená",J364,0)</f>
        <v>0</v>
      </c>
      <c r="BH364" s="206">
        <f>IF(N364="sníž. přenesená",J364,0)</f>
        <v>0</v>
      </c>
      <c r="BI364" s="206">
        <f>IF(N364="nulová",J364,0)</f>
        <v>0</v>
      </c>
      <c r="BJ364" s="17" t="s">
        <v>83</v>
      </c>
      <c r="BK364" s="206">
        <f>ROUND(I364*H364,2)</f>
        <v>0</v>
      </c>
      <c r="BL364" s="17" t="s">
        <v>263</v>
      </c>
      <c r="BM364" s="205" t="s">
        <v>854</v>
      </c>
    </row>
    <row r="365" spans="1:65" s="13" customFormat="1" ht="11.25">
      <c r="B365" s="207"/>
      <c r="C365" s="208"/>
      <c r="D365" s="209" t="s">
        <v>196</v>
      </c>
      <c r="E365" s="210" t="s">
        <v>1</v>
      </c>
      <c r="F365" s="211" t="s">
        <v>110</v>
      </c>
      <c r="G365" s="208"/>
      <c r="H365" s="212">
        <v>39.69</v>
      </c>
      <c r="I365" s="213"/>
      <c r="J365" s="208"/>
      <c r="K365" s="208"/>
      <c r="L365" s="214"/>
      <c r="M365" s="215"/>
      <c r="N365" s="216"/>
      <c r="O365" s="216"/>
      <c r="P365" s="216"/>
      <c r="Q365" s="216"/>
      <c r="R365" s="216"/>
      <c r="S365" s="216"/>
      <c r="T365" s="217"/>
      <c r="AT365" s="218" t="s">
        <v>196</v>
      </c>
      <c r="AU365" s="218" t="s">
        <v>85</v>
      </c>
      <c r="AV365" s="13" t="s">
        <v>85</v>
      </c>
      <c r="AW365" s="13" t="s">
        <v>32</v>
      </c>
      <c r="AX365" s="13" t="s">
        <v>83</v>
      </c>
      <c r="AY365" s="218" t="s">
        <v>188</v>
      </c>
    </row>
    <row r="366" spans="1:65" s="2" customFormat="1" ht="24.2" customHeight="1">
      <c r="A366" s="34"/>
      <c r="B366" s="35"/>
      <c r="C366" s="240" t="s">
        <v>729</v>
      </c>
      <c r="D366" s="240" t="s">
        <v>406</v>
      </c>
      <c r="E366" s="241" t="s">
        <v>460</v>
      </c>
      <c r="F366" s="242" t="s">
        <v>461</v>
      </c>
      <c r="G366" s="243" t="s">
        <v>193</v>
      </c>
      <c r="H366" s="244">
        <v>41.674999999999997</v>
      </c>
      <c r="I366" s="245"/>
      <c r="J366" s="246">
        <f>ROUND(I366*H366,2)</f>
        <v>0</v>
      </c>
      <c r="K366" s="247"/>
      <c r="L366" s="248"/>
      <c r="M366" s="249" t="s">
        <v>1</v>
      </c>
      <c r="N366" s="250" t="s">
        <v>41</v>
      </c>
      <c r="O366" s="71"/>
      <c r="P366" s="203">
        <f>O366*H366</f>
        <v>0</v>
      </c>
      <c r="Q366" s="203">
        <v>3.5999999999999999E-3</v>
      </c>
      <c r="R366" s="203">
        <f>Q366*H366</f>
        <v>0.15003</v>
      </c>
      <c r="S366" s="203">
        <v>0</v>
      </c>
      <c r="T366" s="204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05" t="s">
        <v>331</v>
      </c>
      <c r="AT366" s="205" t="s">
        <v>406</v>
      </c>
      <c r="AU366" s="205" t="s">
        <v>85</v>
      </c>
      <c r="AY366" s="17" t="s">
        <v>188</v>
      </c>
      <c r="BE366" s="206">
        <f>IF(N366="základní",J366,0)</f>
        <v>0</v>
      </c>
      <c r="BF366" s="206">
        <f>IF(N366="snížená",J366,0)</f>
        <v>0</v>
      </c>
      <c r="BG366" s="206">
        <f>IF(N366="zákl. přenesená",J366,0)</f>
        <v>0</v>
      </c>
      <c r="BH366" s="206">
        <f>IF(N366="sníž. přenesená",J366,0)</f>
        <v>0</v>
      </c>
      <c r="BI366" s="206">
        <f>IF(N366="nulová",J366,0)</f>
        <v>0</v>
      </c>
      <c r="BJ366" s="17" t="s">
        <v>83</v>
      </c>
      <c r="BK366" s="206">
        <f>ROUND(I366*H366,2)</f>
        <v>0</v>
      </c>
      <c r="BL366" s="17" t="s">
        <v>263</v>
      </c>
      <c r="BM366" s="205" t="s">
        <v>856</v>
      </c>
    </row>
    <row r="367" spans="1:65" s="13" customFormat="1" ht="11.25">
      <c r="B367" s="207"/>
      <c r="C367" s="208"/>
      <c r="D367" s="209" t="s">
        <v>196</v>
      </c>
      <c r="E367" s="208"/>
      <c r="F367" s="211" t="s">
        <v>1428</v>
      </c>
      <c r="G367" s="208"/>
      <c r="H367" s="212">
        <v>41.674999999999997</v>
      </c>
      <c r="I367" s="213"/>
      <c r="J367" s="208"/>
      <c r="K367" s="208"/>
      <c r="L367" s="214"/>
      <c r="M367" s="215"/>
      <c r="N367" s="216"/>
      <c r="O367" s="216"/>
      <c r="P367" s="216"/>
      <c r="Q367" s="216"/>
      <c r="R367" s="216"/>
      <c r="S367" s="216"/>
      <c r="T367" s="217"/>
      <c r="AT367" s="218" t="s">
        <v>196</v>
      </c>
      <c r="AU367" s="218" t="s">
        <v>85</v>
      </c>
      <c r="AV367" s="13" t="s">
        <v>85</v>
      </c>
      <c r="AW367" s="13" t="s">
        <v>4</v>
      </c>
      <c r="AX367" s="13" t="s">
        <v>83</v>
      </c>
      <c r="AY367" s="218" t="s">
        <v>188</v>
      </c>
    </row>
    <row r="368" spans="1:65" s="2" customFormat="1" ht="24.2" customHeight="1">
      <c r="A368" s="34"/>
      <c r="B368" s="35"/>
      <c r="C368" s="193" t="s">
        <v>734</v>
      </c>
      <c r="D368" s="193" t="s">
        <v>190</v>
      </c>
      <c r="E368" s="194" t="s">
        <v>859</v>
      </c>
      <c r="F368" s="195" t="s">
        <v>860</v>
      </c>
      <c r="G368" s="196" t="s">
        <v>193</v>
      </c>
      <c r="H368" s="197">
        <v>369.3</v>
      </c>
      <c r="I368" s="198"/>
      <c r="J368" s="199">
        <f>ROUND(I368*H368,2)</f>
        <v>0</v>
      </c>
      <c r="K368" s="200"/>
      <c r="L368" s="39"/>
      <c r="M368" s="201" t="s">
        <v>1</v>
      </c>
      <c r="N368" s="202" t="s">
        <v>41</v>
      </c>
      <c r="O368" s="71"/>
      <c r="P368" s="203">
        <f>O368*H368</f>
        <v>0</v>
      </c>
      <c r="Q368" s="203">
        <v>1.2E-4</v>
      </c>
      <c r="R368" s="203">
        <f>Q368*H368</f>
        <v>4.4316000000000001E-2</v>
      </c>
      <c r="S368" s="203">
        <v>0</v>
      </c>
      <c r="T368" s="204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205" t="s">
        <v>263</v>
      </c>
      <c r="AT368" s="205" t="s">
        <v>190</v>
      </c>
      <c r="AU368" s="205" t="s">
        <v>85</v>
      </c>
      <c r="AY368" s="17" t="s">
        <v>188</v>
      </c>
      <c r="BE368" s="206">
        <f>IF(N368="základní",J368,0)</f>
        <v>0</v>
      </c>
      <c r="BF368" s="206">
        <f>IF(N368="snížená",J368,0)</f>
        <v>0</v>
      </c>
      <c r="BG368" s="206">
        <f>IF(N368="zákl. přenesená",J368,0)</f>
        <v>0</v>
      </c>
      <c r="BH368" s="206">
        <f>IF(N368="sníž. přenesená",J368,0)</f>
        <v>0</v>
      </c>
      <c r="BI368" s="206">
        <f>IF(N368="nulová",J368,0)</f>
        <v>0</v>
      </c>
      <c r="BJ368" s="17" t="s">
        <v>83</v>
      </c>
      <c r="BK368" s="206">
        <f>ROUND(I368*H368,2)</f>
        <v>0</v>
      </c>
      <c r="BL368" s="17" t="s">
        <v>263</v>
      </c>
      <c r="BM368" s="205" t="s">
        <v>861</v>
      </c>
    </row>
    <row r="369" spans="1:65" s="13" customFormat="1" ht="11.25">
      <c r="B369" s="207"/>
      <c r="C369" s="208"/>
      <c r="D369" s="209" t="s">
        <v>196</v>
      </c>
      <c r="E369" s="210" t="s">
        <v>1</v>
      </c>
      <c r="F369" s="211" t="s">
        <v>1429</v>
      </c>
      <c r="G369" s="208"/>
      <c r="H369" s="212">
        <v>369.3</v>
      </c>
      <c r="I369" s="213"/>
      <c r="J369" s="208"/>
      <c r="K369" s="208"/>
      <c r="L369" s="214"/>
      <c r="M369" s="215"/>
      <c r="N369" s="216"/>
      <c r="O369" s="216"/>
      <c r="P369" s="216"/>
      <c r="Q369" s="216"/>
      <c r="R369" s="216"/>
      <c r="S369" s="216"/>
      <c r="T369" s="217"/>
      <c r="AT369" s="218" t="s">
        <v>196</v>
      </c>
      <c r="AU369" s="218" t="s">
        <v>85</v>
      </c>
      <c r="AV369" s="13" t="s">
        <v>85</v>
      </c>
      <c r="AW369" s="13" t="s">
        <v>32</v>
      </c>
      <c r="AX369" s="13" t="s">
        <v>83</v>
      </c>
      <c r="AY369" s="218" t="s">
        <v>188</v>
      </c>
    </row>
    <row r="370" spans="1:65" s="2" customFormat="1" ht="24.2" customHeight="1">
      <c r="A370" s="34"/>
      <c r="B370" s="35"/>
      <c r="C370" s="240" t="s">
        <v>739</v>
      </c>
      <c r="D370" s="240" t="s">
        <v>406</v>
      </c>
      <c r="E370" s="241" t="s">
        <v>863</v>
      </c>
      <c r="F370" s="242" t="s">
        <v>864</v>
      </c>
      <c r="G370" s="243" t="s">
        <v>193</v>
      </c>
      <c r="H370" s="244">
        <v>339.92500000000001</v>
      </c>
      <c r="I370" s="245"/>
      <c r="J370" s="246">
        <f>ROUND(I370*H370,2)</f>
        <v>0</v>
      </c>
      <c r="K370" s="247"/>
      <c r="L370" s="248"/>
      <c r="M370" s="249" t="s">
        <v>1</v>
      </c>
      <c r="N370" s="250" t="s">
        <v>41</v>
      </c>
      <c r="O370" s="71"/>
      <c r="P370" s="203">
        <f>O370*H370</f>
        <v>0</v>
      </c>
      <c r="Q370" s="203">
        <v>2.8999999999999998E-3</v>
      </c>
      <c r="R370" s="203">
        <f>Q370*H370</f>
        <v>0.98578250000000001</v>
      </c>
      <c r="S370" s="203">
        <v>0</v>
      </c>
      <c r="T370" s="204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205" t="s">
        <v>331</v>
      </c>
      <c r="AT370" s="205" t="s">
        <v>406</v>
      </c>
      <c r="AU370" s="205" t="s">
        <v>85</v>
      </c>
      <c r="AY370" s="17" t="s">
        <v>188</v>
      </c>
      <c r="BE370" s="206">
        <f>IF(N370="základní",J370,0)</f>
        <v>0</v>
      </c>
      <c r="BF370" s="206">
        <f>IF(N370="snížená",J370,0)</f>
        <v>0</v>
      </c>
      <c r="BG370" s="206">
        <f>IF(N370="zákl. přenesená",J370,0)</f>
        <v>0</v>
      </c>
      <c r="BH370" s="206">
        <f>IF(N370="sníž. přenesená",J370,0)</f>
        <v>0</v>
      </c>
      <c r="BI370" s="206">
        <f>IF(N370="nulová",J370,0)</f>
        <v>0</v>
      </c>
      <c r="BJ370" s="17" t="s">
        <v>83</v>
      </c>
      <c r="BK370" s="206">
        <f>ROUND(I370*H370,2)</f>
        <v>0</v>
      </c>
      <c r="BL370" s="17" t="s">
        <v>263</v>
      </c>
      <c r="BM370" s="205" t="s">
        <v>865</v>
      </c>
    </row>
    <row r="371" spans="1:65" s="13" customFormat="1" ht="11.25">
      <c r="B371" s="207"/>
      <c r="C371" s="208"/>
      <c r="D371" s="209" t="s">
        <v>196</v>
      </c>
      <c r="E371" s="210" t="s">
        <v>1</v>
      </c>
      <c r="F371" s="211" t="s">
        <v>143</v>
      </c>
      <c r="G371" s="208"/>
      <c r="H371" s="212">
        <v>333.26</v>
      </c>
      <c r="I371" s="213"/>
      <c r="J371" s="208"/>
      <c r="K371" s="208"/>
      <c r="L371" s="214"/>
      <c r="M371" s="215"/>
      <c r="N371" s="216"/>
      <c r="O371" s="216"/>
      <c r="P371" s="216"/>
      <c r="Q371" s="216"/>
      <c r="R371" s="216"/>
      <c r="S371" s="216"/>
      <c r="T371" s="217"/>
      <c r="AT371" s="218" t="s">
        <v>196</v>
      </c>
      <c r="AU371" s="218" t="s">
        <v>85</v>
      </c>
      <c r="AV371" s="13" t="s">
        <v>85</v>
      </c>
      <c r="AW371" s="13" t="s">
        <v>32</v>
      </c>
      <c r="AX371" s="13" t="s">
        <v>83</v>
      </c>
      <c r="AY371" s="218" t="s">
        <v>188</v>
      </c>
    </row>
    <row r="372" spans="1:65" s="13" customFormat="1" ht="11.25">
      <c r="B372" s="207"/>
      <c r="C372" s="208"/>
      <c r="D372" s="209" t="s">
        <v>196</v>
      </c>
      <c r="E372" s="208"/>
      <c r="F372" s="211" t="s">
        <v>1430</v>
      </c>
      <c r="G372" s="208"/>
      <c r="H372" s="212">
        <v>339.92500000000001</v>
      </c>
      <c r="I372" s="213"/>
      <c r="J372" s="208"/>
      <c r="K372" s="208"/>
      <c r="L372" s="214"/>
      <c r="M372" s="215"/>
      <c r="N372" s="216"/>
      <c r="O372" s="216"/>
      <c r="P372" s="216"/>
      <c r="Q372" s="216"/>
      <c r="R372" s="216"/>
      <c r="S372" s="216"/>
      <c r="T372" s="217"/>
      <c r="AT372" s="218" t="s">
        <v>196</v>
      </c>
      <c r="AU372" s="218" t="s">
        <v>85</v>
      </c>
      <c r="AV372" s="13" t="s">
        <v>85</v>
      </c>
      <c r="AW372" s="13" t="s">
        <v>4</v>
      </c>
      <c r="AX372" s="13" t="s">
        <v>83</v>
      </c>
      <c r="AY372" s="218" t="s">
        <v>188</v>
      </c>
    </row>
    <row r="373" spans="1:65" s="2" customFormat="1" ht="24.2" customHeight="1">
      <c r="A373" s="34"/>
      <c r="B373" s="35"/>
      <c r="C373" s="240" t="s">
        <v>744</v>
      </c>
      <c r="D373" s="240" t="s">
        <v>406</v>
      </c>
      <c r="E373" s="241" t="s">
        <v>868</v>
      </c>
      <c r="F373" s="242" t="s">
        <v>869</v>
      </c>
      <c r="G373" s="243" t="s">
        <v>193</v>
      </c>
      <c r="H373" s="244">
        <v>36.761000000000003</v>
      </c>
      <c r="I373" s="245"/>
      <c r="J373" s="246">
        <f>ROUND(I373*H373,2)</f>
        <v>0</v>
      </c>
      <c r="K373" s="247"/>
      <c r="L373" s="248"/>
      <c r="M373" s="249" t="s">
        <v>1</v>
      </c>
      <c r="N373" s="250" t="s">
        <v>41</v>
      </c>
      <c r="O373" s="71"/>
      <c r="P373" s="203">
        <f>O373*H373</f>
        <v>0</v>
      </c>
      <c r="Q373" s="203">
        <v>5.4000000000000003E-3</v>
      </c>
      <c r="R373" s="203">
        <f>Q373*H373</f>
        <v>0.19850940000000003</v>
      </c>
      <c r="S373" s="203">
        <v>0</v>
      </c>
      <c r="T373" s="204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05" t="s">
        <v>331</v>
      </c>
      <c r="AT373" s="205" t="s">
        <v>406</v>
      </c>
      <c r="AU373" s="205" t="s">
        <v>85</v>
      </c>
      <c r="AY373" s="17" t="s">
        <v>188</v>
      </c>
      <c r="BE373" s="206">
        <f>IF(N373="základní",J373,0)</f>
        <v>0</v>
      </c>
      <c r="BF373" s="206">
        <f>IF(N373="snížená",J373,0)</f>
        <v>0</v>
      </c>
      <c r="BG373" s="206">
        <f>IF(N373="zákl. přenesená",J373,0)</f>
        <v>0</v>
      </c>
      <c r="BH373" s="206">
        <f>IF(N373="sníž. přenesená",J373,0)</f>
        <v>0</v>
      </c>
      <c r="BI373" s="206">
        <f>IF(N373="nulová",J373,0)</f>
        <v>0</v>
      </c>
      <c r="BJ373" s="17" t="s">
        <v>83</v>
      </c>
      <c r="BK373" s="206">
        <f>ROUND(I373*H373,2)</f>
        <v>0</v>
      </c>
      <c r="BL373" s="17" t="s">
        <v>263</v>
      </c>
      <c r="BM373" s="205" t="s">
        <v>870</v>
      </c>
    </row>
    <row r="374" spans="1:65" s="13" customFormat="1" ht="11.25">
      <c r="B374" s="207"/>
      <c r="C374" s="208"/>
      <c r="D374" s="209" t="s">
        <v>196</v>
      </c>
      <c r="E374" s="210" t="s">
        <v>1</v>
      </c>
      <c r="F374" s="211" t="s">
        <v>140</v>
      </c>
      <c r="G374" s="208"/>
      <c r="H374" s="212">
        <v>36.04</v>
      </c>
      <c r="I374" s="213"/>
      <c r="J374" s="208"/>
      <c r="K374" s="208"/>
      <c r="L374" s="214"/>
      <c r="M374" s="215"/>
      <c r="N374" s="216"/>
      <c r="O374" s="216"/>
      <c r="P374" s="216"/>
      <c r="Q374" s="216"/>
      <c r="R374" s="216"/>
      <c r="S374" s="216"/>
      <c r="T374" s="217"/>
      <c r="AT374" s="218" t="s">
        <v>196</v>
      </c>
      <c r="AU374" s="218" t="s">
        <v>85</v>
      </c>
      <c r="AV374" s="13" t="s">
        <v>85</v>
      </c>
      <c r="AW374" s="13" t="s">
        <v>32</v>
      </c>
      <c r="AX374" s="13" t="s">
        <v>83</v>
      </c>
      <c r="AY374" s="218" t="s">
        <v>188</v>
      </c>
    </row>
    <row r="375" spans="1:65" s="13" customFormat="1" ht="11.25">
      <c r="B375" s="207"/>
      <c r="C375" s="208"/>
      <c r="D375" s="209" t="s">
        <v>196</v>
      </c>
      <c r="E375" s="208"/>
      <c r="F375" s="211" t="s">
        <v>1431</v>
      </c>
      <c r="G375" s="208"/>
      <c r="H375" s="212">
        <v>36.761000000000003</v>
      </c>
      <c r="I375" s="213"/>
      <c r="J375" s="208"/>
      <c r="K375" s="208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196</v>
      </c>
      <c r="AU375" s="218" t="s">
        <v>85</v>
      </c>
      <c r="AV375" s="13" t="s">
        <v>85</v>
      </c>
      <c r="AW375" s="13" t="s">
        <v>4</v>
      </c>
      <c r="AX375" s="13" t="s">
        <v>83</v>
      </c>
      <c r="AY375" s="218" t="s">
        <v>188</v>
      </c>
    </row>
    <row r="376" spans="1:65" s="2" customFormat="1" ht="24.2" customHeight="1">
      <c r="A376" s="34"/>
      <c r="B376" s="35"/>
      <c r="C376" s="193" t="s">
        <v>747</v>
      </c>
      <c r="D376" s="193" t="s">
        <v>190</v>
      </c>
      <c r="E376" s="194" t="s">
        <v>873</v>
      </c>
      <c r="F376" s="195" t="s">
        <v>874</v>
      </c>
      <c r="G376" s="196" t="s">
        <v>193</v>
      </c>
      <c r="H376" s="197">
        <v>333.26</v>
      </c>
      <c r="I376" s="198"/>
      <c r="J376" s="199">
        <f>ROUND(I376*H376,2)</f>
        <v>0</v>
      </c>
      <c r="K376" s="200"/>
      <c r="L376" s="39"/>
      <c r="M376" s="201" t="s">
        <v>1</v>
      </c>
      <c r="N376" s="202" t="s">
        <v>41</v>
      </c>
      <c r="O376" s="71"/>
      <c r="P376" s="203">
        <f>O376*H376</f>
        <v>0</v>
      </c>
      <c r="Q376" s="203">
        <v>1.2E-4</v>
      </c>
      <c r="R376" s="203">
        <f>Q376*H376</f>
        <v>3.9991199999999998E-2</v>
      </c>
      <c r="S376" s="203">
        <v>0</v>
      </c>
      <c r="T376" s="204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205" t="s">
        <v>263</v>
      </c>
      <c r="AT376" s="205" t="s">
        <v>190</v>
      </c>
      <c r="AU376" s="205" t="s">
        <v>85</v>
      </c>
      <c r="AY376" s="17" t="s">
        <v>188</v>
      </c>
      <c r="BE376" s="206">
        <f>IF(N376="základní",J376,0)</f>
        <v>0</v>
      </c>
      <c r="BF376" s="206">
        <f>IF(N376="snížená",J376,0)</f>
        <v>0</v>
      </c>
      <c r="BG376" s="206">
        <f>IF(N376="zákl. přenesená",J376,0)</f>
        <v>0</v>
      </c>
      <c r="BH376" s="206">
        <f>IF(N376="sníž. přenesená",J376,0)</f>
        <v>0</v>
      </c>
      <c r="BI376" s="206">
        <f>IF(N376="nulová",J376,0)</f>
        <v>0</v>
      </c>
      <c r="BJ376" s="17" t="s">
        <v>83</v>
      </c>
      <c r="BK376" s="206">
        <f>ROUND(I376*H376,2)</f>
        <v>0</v>
      </c>
      <c r="BL376" s="17" t="s">
        <v>263</v>
      </c>
      <c r="BM376" s="205" t="s">
        <v>875</v>
      </c>
    </row>
    <row r="377" spans="1:65" s="13" customFormat="1" ht="11.25">
      <c r="B377" s="207"/>
      <c r="C377" s="208"/>
      <c r="D377" s="209" t="s">
        <v>196</v>
      </c>
      <c r="E377" s="210" t="s">
        <v>1</v>
      </c>
      <c r="F377" s="211" t="s">
        <v>143</v>
      </c>
      <c r="G377" s="208"/>
      <c r="H377" s="212">
        <v>333.26</v>
      </c>
      <c r="I377" s="213"/>
      <c r="J377" s="208"/>
      <c r="K377" s="208"/>
      <c r="L377" s="214"/>
      <c r="M377" s="215"/>
      <c r="N377" s="216"/>
      <c r="O377" s="216"/>
      <c r="P377" s="216"/>
      <c r="Q377" s="216"/>
      <c r="R377" s="216"/>
      <c r="S377" s="216"/>
      <c r="T377" s="217"/>
      <c r="AT377" s="218" t="s">
        <v>196</v>
      </c>
      <c r="AU377" s="218" t="s">
        <v>85</v>
      </c>
      <c r="AV377" s="13" t="s">
        <v>85</v>
      </c>
      <c r="AW377" s="13" t="s">
        <v>32</v>
      </c>
      <c r="AX377" s="13" t="s">
        <v>83</v>
      </c>
      <c r="AY377" s="218" t="s">
        <v>188</v>
      </c>
    </row>
    <row r="378" spans="1:65" s="2" customFormat="1" ht="14.45" customHeight="1">
      <c r="A378" s="34"/>
      <c r="B378" s="35"/>
      <c r="C378" s="240" t="s">
        <v>750</v>
      </c>
      <c r="D378" s="240" t="s">
        <v>406</v>
      </c>
      <c r="E378" s="241" t="s">
        <v>877</v>
      </c>
      <c r="F378" s="242" t="s">
        <v>878</v>
      </c>
      <c r="G378" s="243" t="s">
        <v>248</v>
      </c>
      <c r="H378" s="244">
        <v>46.418999999999997</v>
      </c>
      <c r="I378" s="245"/>
      <c r="J378" s="246">
        <f>ROUND(I378*H378,2)</f>
        <v>0</v>
      </c>
      <c r="K378" s="247"/>
      <c r="L378" s="248"/>
      <c r="M378" s="249" t="s">
        <v>1</v>
      </c>
      <c r="N378" s="250" t="s">
        <v>41</v>
      </c>
      <c r="O378" s="71"/>
      <c r="P378" s="203">
        <f>O378*H378</f>
        <v>0</v>
      </c>
      <c r="Q378" s="203">
        <v>2.5000000000000001E-2</v>
      </c>
      <c r="R378" s="203">
        <f>Q378*H378</f>
        <v>1.1604749999999999</v>
      </c>
      <c r="S378" s="203">
        <v>0</v>
      </c>
      <c r="T378" s="204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205" t="s">
        <v>331</v>
      </c>
      <c r="AT378" s="205" t="s">
        <v>406</v>
      </c>
      <c r="AU378" s="205" t="s">
        <v>85</v>
      </c>
      <c r="AY378" s="17" t="s">
        <v>188</v>
      </c>
      <c r="BE378" s="206">
        <f>IF(N378="základní",J378,0)</f>
        <v>0</v>
      </c>
      <c r="BF378" s="206">
        <f>IF(N378="snížená",J378,0)</f>
        <v>0</v>
      </c>
      <c r="BG378" s="206">
        <f>IF(N378="zákl. přenesená",J378,0)</f>
        <v>0</v>
      </c>
      <c r="BH378" s="206">
        <f>IF(N378="sníž. přenesená",J378,0)</f>
        <v>0</v>
      </c>
      <c r="BI378" s="206">
        <f>IF(N378="nulová",J378,0)</f>
        <v>0</v>
      </c>
      <c r="BJ378" s="17" t="s">
        <v>83</v>
      </c>
      <c r="BK378" s="206">
        <f>ROUND(I378*H378,2)</f>
        <v>0</v>
      </c>
      <c r="BL378" s="17" t="s">
        <v>263</v>
      </c>
      <c r="BM378" s="205" t="s">
        <v>879</v>
      </c>
    </row>
    <row r="379" spans="1:65" s="13" customFormat="1" ht="11.25">
      <c r="B379" s="207"/>
      <c r="C379" s="208"/>
      <c r="D379" s="209" t="s">
        <v>196</v>
      </c>
      <c r="E379" s="210" t="s">
        <v>1</v>
      </c>
      <c r="F379" s="211" t="s">
        <v>1432</v>
      </c>
      <c r="G379" s="208"/>
      <c r="H379" s="212">
        <v>42.323999999999998</v>
      </c>
      <c r="I379" s="213"/>
      <c r="J379" s="208"/>
      <c r="K379" s="208"/>
      <c r="L379" s="214"/>
      <c r="M379" s="215"/>
      <c r="N379" s="216"/>
      <c r="O379" s="216"/>
      <c r="P379" s="216"/>
      <c r="Q379" s="216"/>
      <c r="R379" s="216"/>
      <c r="S379" s="216"/>
      <c r="T379" s="217"/>
      <c r="AT379" s="218" t="s">
        <v>196</v>
      </c>
      <c r="AU379" s="218" t="s">
        <v>85</v>
      </c>
      <c r="AV379" s="13" t="s">
        <v>85</v>
      </c>
      <c r="AW379" s="13" t="s">
        <v>32</v>
      </c>
      <c r="AX379" s="13" t="s">
        <v>83</v>
      </c>
      <c r="AY379" s="218" t="s">
        <v>188</v>
      </c>
    </row>
    <row r="380" spans="1:65" s="13" customFormat="1" ht="11.25">
      <c r="B380" s="207"/>
      <c r="C380" s="208"/>
      <c r="D380" s="209" t="s">
        <v>196</v>
      </c>
      <c r="E380" s="208"/>
      <c r="F380" s="211" t="s">
        <v>1433</v>
      </c>
      <c r="G380" s="208"/>
      <c r="H380" s="212">
        <v>46.418999999999997</v>
      </c>
      <c r="I380" s="213"/>
      <c r="J380" s="208"/>
      <c r="K380" s="208"/>
      <c r="L380" s="214"/>
      <c r="M380" s="215"/>
      <c r="N380" s="216"/>
      <c r="O380" s="216"/>
      <c r="P380" s="216"/>
      <c r="Q380" s="216"/>
      <c r="R380" s="216"/>
      <c r="S380" s="216"/>
      <c r="T380" s="217"/>
      <c r="AT380" s="218" t="s">
        <v>196</v>
      </c>
      <c r="AU380" s="218" t="s">
        <v>85</v>
      </c>
      <c r="AV380" s="13" t="s">
        <v>85</v>
      </c>
      <c r="AW380" s="13" t="s">
        <v>4</v>
      </c>
      <c r="AX380" s="13" t="s">
        <v>83</v>
      </c>
      <c r="AY380" s="218" t="s">
        <v>188</v>
      </c>
    </row>
    <row r="381" spans="1:65" s="2" customFormat="1" ht="24.2" customHeight="1">
      <c r="A381" s="34"/>
      <c r="B381" s="35"/>
      <c r="C381" s="193" t="s">
        <v>755</v>
      </c>
      <c r="D381" s="193" t="s">
        <v>190</v>
      </c>
      <c r="E381" s="194" t="s">
        <v>883</v>
      </c>
      <c r="F381" s="195" t="s">
        <v>884</v>
      </c>
      <c r="G381" s="196" t="s">
        <v>243</v>
      </c>
      <c r="H381" s="197">
        <v>106.4</v>
      </c>
      <c r="I381" s="198"/>
      <c r="J381" s="199">
        <f>ROUND(I381*H381,2)</f>
        <v>0</v>
      </c>
      <c r="K381" s="200"/>
      <c r="L381" s="39"/>
      <c r="M381" s="201" t="s">
        <v>1</v>
      </c>
      <c r="N381" s="202" t="s">
        <v>41</v>
      </c>
      <c r="O381" s="71"/>
      <c r="P381" s="203">
        <f>O381*H381</f>
        <v>0</v>
      </c>
      <c r="Q381" s="203">
        <v>1E-4</v>
      </c>
      <c r="R381" s="203">
        <f>Q381*H381</f>
        <v>1.0640000000000002E-2</v>
      </c>
      <c r="S381" s="203">
        <v>0</v>
      </c>
      <c r="T381" s="204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05" t="s">
        <v>263</v>
      </c>
      <c r="AT381" s="205" t="s">
        <v>190</v>
      </c>
      <c r="AU381" s="205" t="s">
        <v>85</v>
      </c>
      <c r="AY381" s="17" t="s">
        <v>188</v>
      </c>
      <c r="BE381" s="206">
        <f>IF(N381="základní",J381,0)</f>
        <v>0</v>
      </c>
      <c r="BF381" s="206">
        <f>IF(N381="snížená",J381,0)</f>
        <v>0</v>
      </c>
      <c r="BG381" s="206">
        <f>IF(N381="zákl. přenesená",J381,0)</f>
        <v>0</v>
      </c>
      <c r="BH381" s="206">
        <f>IF(N381="sníž. přenesená",J381,0)</f>
        <v>0</v>
      </c>
      <c r="BI381" s="206">
        <f>IF(N381="nulová",J381,0)</f>
        <v>0</v>
      </c>
      <c r="BJ381" s="17" t="s">
        <v>83</v>
      </c>
      <c r="BK381" s="206">
        <f>ROUND(I381*H381,2)</f>
        <v>0</v>
      </c>
      <c r="BL381" s="17" t="s">
        <v>263</v>
      </c>
      <c r="BM381" s="205" t="s">
        <v>885</v>
      </c>
    </row>
    <row r="382" spans="1:65" s="13" customFormat="1" ht="11.25">
      <c r="B382" s="207"/>
      <c r="C382" s="208"/>
      <c r="D382" s="209" t="s">
        <v>196</v>
      </c>
      <c r="E382" s="210" t="s">
        <v>1</v>
      </c>
      <c r="F382" s="211" t="s">
        <v>1434</v>
      </c>
      <c r="G382" s="208"/>
      <c r="H382" s="212">
        <v>106.4</v>
      </c>
      <c r="I382" s="213"/>
      <c r="J382" s="208"/>
      <c r="K382" s="208"/>
      <c r="L382" s="214"/>
      <c r="M382" s="215"/>
      <c r="N382" s="216"/>
      <c r="O382" s="216"/>
      <c r="P382" s="216"/>
      <c r="Q382" s="216"/>
      <c r="R382" s="216"/>
      <c r="S382" s="216"/>
      <c r="T382" s="217"/>
      <c r="AT382" s="218" t="s">
        <v>196</v>
      </c>
      <c r="AU382" s="218" t="s">
        <v>85</v>
      </c>
      <c r="AV382" s="13" t="s">
        <v>85</v>
      </c>
      <c r="AW382" s="13" t="s">
        <v>32</v>
      </c>
      <c r="AX382" s="13" t="s">
        <v>83</v>
      </c>
      <c r="AY382" s="218" t="s">
        <v>188</v>
      </c>
    </row>
    <row r="383" spans="1:65" s="2" customFormat="1" ht="14.45" customHeight="1">
      <c r="A383" s="34"/>
      <c r="B383" s="35"/>
      <c r="C383" s="240" t="s">
        <v>760</v>
      </c>
      <c r="D383" s="240" t="s">
        <v>406</v>
      </c>
      <c r="E383" s="241" t="s">
        <v>877</v>
      </c>
      <c r="F383" s="242" t="s">
        <v>878</v>
      </c>
      <c r="G383" s="243" t="s">
        <v>248</v>
      </c>
      <c r="H383" s="244">
        <v>1.915</v>
      </c>
      <c r="I383" s="245"/>
      <c r="J383" s="246">
        <f>ROUND(I383*H383,2)</f>
        <v>0</v>
      </c>
      <c r="K383" s="247"/>
      <c r="L383" s="248"/>
      <c r="M383" s="249" t="s">
        <v>1</v>
      </c>
      <c r="N383" s="250" t="s">
        <v>41</v>
      </c>
      <c r="O383" s="71"/>
      <c r="P383" s="203">
        <f>O383*H383</f>
        <v>0</v>
      </c>
      <c r="Q383" s="203">
        <v>2.5000000000000001E-2</v>
      </c>
      <c r="R383" s="203">
        <f>Q383*H383</f>
        <v>4.7875000000000001E-2</v>
      </c>
      <c r="S383" s="203">
        <v>0</v>
      </c>
      <c r="T383" s="204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205" t="s">
        <v>331</v>
      </c>
      <c r="AT383" s="205" t="s">
        <v>406</v>
      </c>
      <c r="AU383" s="205" t="s">
        <v>85</v>
      </c>
      <c r="AY383" s="17" t="s">
        <v>188</v>
      </c>
      <c r="BE383" s="206">
        <f>IF(N383="základní",J383,0)</f>
        <v>0</v>
      </c>
      <c r="BF383" s="206">
        <f>IF(N383="snížená",J383,0)</f>
        <v>0</v>
      </c>
      <c r="BG383" s="206">
        <f>IF(N383="zákl. přenesená",J383,0)</f>
        <v>0</v>
      </c>
      <c r="BH383" s="206">
        <f>IF(N383="sníž. přenesená",J383,0)</f>
        <v>0</v>
      </c>
      <c r="BI383" s="206">
        <f>IF(N383="nulová",J383,0)</f>
        <v>0</v>
      </c>
      <c r="BJ383" s="17" t="s">
        <v>83</v>
      </c>
      <c r="BK383" s="206">
        <f>ROUND(I383*H383,2)</f>
        <v>0</v>
      </c>
      <c r="BL383" s="17" t="s">
        <v>263</v>
      </c>
      <c r="BM383" s="205" t="s">
        <v>888</v>
      </c>
    </row>
    <row r="384" spans="1:65" s="13" customFormat="1" ht="11.25">
      <c r="B384" s="207"/>
      <c r="C384" s="208"/>
      <c r="D384" s="209" t="s">
        <v>196</v>
      </c>
      <c r="E384" s="210" t="s">
        <v>1</v>
      </c>
      <c r="F384" s="211" t="s">
        <v>1435</v>
      </c>
      <c r="G384" s="208"/>
      <c r="H384" s="212">
        <v>1.915</v>
      </c>
      <c r="I384" s="213"/>
      <c r="J384" s="208"/>
      <c r="K384" s="208"/>
      <c r="L384" s="214"/>
      <c r="M384" s="215"/>
      <c r="N384" s="216"/>
      <c r="O384" s="216"/>
      <c r="P384" s="216"/>
      <c r="Q384" s="216"/>
      <c r="R384" s="216"/>
      <c r="S384" s="216"/>
      <c r="T384" s="217"/>
      <c r="AT384" s="218" t="s">
        <v>196</v>
      </c>
      <c r="AU384" s="218" t="s">
        <v>85</v>
      </c>
      <c r="AV384" s="13" t="s">
        <v>85</v>
      </c>
      <c r="AW384" s="13" t="s">
        <v>32</v>
      </c>
      <c r="AX384" s="13" t="s">
        <v>83</v>
      </c>
      <c r="AY384" s="218" t="s">
        <v>188</v>
      </c>
    </row>
    <row r="385" spans="1:65" s="2" customFormat="1" ht="24.2" customHeight="1">
      <c r="A385" s="34"/>
      <c r="B385" s="35"/>
      <c r="C385" s="193" t="s">
        <v>766</v>
      </c>
      <c r="D385" s="193" t="s">
        <v>190</v>
      </c>
      <c r="E385" s="194" t="s">
        <v>1436</v>
      </c>
      <c r="F385" s="195" t="s">
        <v>1437</v>
      </c>
      <c r="G385" s="196" t="s">
        <v>358</v>
      </c>
      <c r="H385" s="197">
        <v>3.1640000000000001</v>
      </c>
      <c r="I385" s="198"/>
      <c r="J385" s="199">
        <f>ROUND(I385*H385,2)</f>
        <v>0</v>
      </c>
      <c r="K385" s="200"/>
      <c r="L385" s="39"/>
      <c r="M385" s="201" t="s">
        <v>1</v>
      </c>
      <c r="N385" s="202" t="s">
        <v>41</v>
      </c>
      <c r="O385" s="71"/>
      <c r="P385" s="203">
        <f>O385*H385</f>
        <v>0</v>
      </c>
      <c r="Q385" s="203">
        <v>0</v>
      </c>
      <c r="R385" s="203">
        <f>Q385*H385</f>
        <v>0</v>
      </c>
      <c r="S385" s="203">
        <v>0</v>
      </c>
      <c r="T385" s="204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205" t="s">
        <v>263</v>
      </c>
      <c r="AT385" s="205" t="s">
        <v>190</v>
      </c>
      <c r="AU385" s="205" t="s">
        <v>85</v>
      </c>
      <c r="AY385" s="17" t="s">
        <v>188</v>
      </c>
      <c r="BE385" s="206">
        <f>IF(N385="základní",J385,0)</f>
        <v>0</v>
      </c>
      <c r="BF385" s="206">
        <f>IF(N385="snížená",J385,0)</f>
        <v>0</v>
      </c>
      <c r="BG385" s="206">
        <f>IF(N385="zákl. přenesená",J385,0)</f>
        <v>0</v>
      </c>
      <c r="BH385" s="206">
        <f>IF(N385="sníž. přenesená",J385,0)</f>
        <v>0</v>
      </c>
      <c r="BI385" s="206">
        <f>IF(N385="nulová",J385,0)</f>
        <v>0</v>
      </c>
      <c r="BJ385" s="17" t="s">
        <v>83</v>
      </c>
      <c r="BK385" s="206">
        <f>ROUND(I385*H385,2)</f>
        <v>0</v>
      </c>
      <c r="BL385" s="17" t="s">
        <v>263</v>
      </c>
      <c r="BM385" s="205" t="s">
        <v>893</v>
      </c>
    </row>
    <row r="386" spans="1:65" s="12" customFormat="1" ht="22.9" customHeight="1">
      <c r="B386" s="177"/>
      <c r="C386" s="178"/>
      <c r="D386" s="179" t="s">
        <v>75</v>
      </c>
      <c r="E386" s="191" t="s">
        <v>894</v>
      </c>
      <c r="F386" s="191" t="s">
        <v>895</v>
      </c>
      <c r="G386" s="178"/>
      <c r="H386" s="178"/>
      <c r="I386" s="181"/>
      <c r="J386" s="192">
        <f>BK386</f>
        <v>0</v>
      </c>
      <c r="K386" s="178"/>
      <c r="L386" s="183"/>
      <c r="M386" s="184"/>
      <c r="N386" s="185"/>
      <c r="O386" s="185"/>
      <c r="P386" s="186">
        <f>SUM(P387:P392)</f>
        <v>0</v>
      </c>
      <c r="Q386" s="185"/>
      <c r="R386" s="186">
        <f>SUM(R387:R392)</f>
        <v>7.4799999999999988E-3</v>
      </c>
      <c r="S386" s="185"/>
      <c r="T386" s="187">
        <f>SUM(T387:T392)</f>
        <v>2.0109999999999999E-2</v>
      </c>
      <c r="AR386" s="188" t="s">
        <v>85</v>
      </c>
      <c r="AT386" s="189" t="s">
        <v>75</v>
      </c>
      <c r="AU386" s="189" t="s">
        <v>83</v>
      </c>
      <c r="AY386" s="188" t="s">
        <v>188</v>
      </c>
      <c r="BK386" s="190">
        <f>SUM(BK387:BK392)</f>
        <v>0</v>
      </c>
    </row>
    <row r="387" spans="1:65" s="2" customFormat="1" ht="14.45" customHeight="1">
      <c r="A387" s="34"/>
      <c r="B387" s="35"/>
      <c r="C387" s="193" t="s">
        <v>772</v>
      </c>
      <c r="D387" s="193" t="s">
        <v>190</v>
      </c>
      <c r="E387" s="194" t="s">
        <v>897</v>
      </c>
      <c r="F387" s="195" t="s">
        <v>898</v>
      </c>
      <c r="G387" s="196" t="s">
        <v>203</v>
      </c>
      <c r="H387" s="197">
        <v>1</v>
      </c>
      <c r="I387" s="198"/>
      <c r="J387" s="199">
        <f t="shared" ref="J387:J392" si="30">ROUND(I387*H387,2)</f>
        <v>0</v>
      </c>
      <c r="K387" s="200"/>
      <c r="L387" s="39"/>
      <c r="M387" s="201" t="s">
        <v>1</v>
      </c>
      <c r="N387" s="202" t="s">
        <v>41</v>
      </c>
      <c r="O387" s="71"/>
      <c r="P387" s="203">
        <f t="shared" ref="P387:P392" si="31">O387*H387</f>
        <v>0</v>
      </c>
      <c r="Q387" s="203">
        <v>0</v>
      </c>
      <c r="R387" s="203">
        <f t="shared" ref="R387:R392" si="32">Q387*H387</f>
        <v>0</v>
      </c>
      <c r="S387" s="203">
        <v>2.0109999999999999E-2</v>
      </c>
      <c r="T387" s="204">
        <f t="shared" ref="T387:T392" si="33">S387*H387</f>
        <v>2.0109999999999999E-2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5" t="s">
        <v>263</v>
      </c>
      <c r="AT387" s="205" t="s">
        <v>190</v>
      </c>
      <c r="AU387" s="205" t="s">
        <v>85</v>
      </c>
      <c r="AY387" s="17" t="s">
        <v>188</v>
      </c>
      <c r="BE387" s="206">
        <f t="shared" ref="BE387:BE392" si="34">IF(N387="základní",J387,0)</f>
        <v>0</v>
      </c>
      <c r="BF387" s="206">
        <f t="shared" ref="BF387:BF392" si="35">IF(N387="snížená",J387,0)</f>
        <v>0</v>
      </c>
      <c r="BG387" s="206">
        <f t="shared" ref="BG387:BG392" si="36">IF(N387="zákl. přenesená",J387,0)</f>
        <v>0</v>
      </c>
      <c r="BH387" s="206">
        <f t="shared" ref="BH387:BH392" si="37">IF(N387="sníž. přenesená",J387,0)</f>
        <v>0</v>
      </c>
      <c r="BI387" s="206">
        <f t="shared" ref="BI387:BI392" si="38">IF(N387="nulová",J387,0)</f>
        <v>0</v>
      </c>
      <c r="BJ387" s="17" t="s">
        <v>83</v>
      </c>
      <c r="BK387" s="206">
        <f t="shared" ref="BK387:BK392" si="39">ROUND(I387*H387,2)</f>
        <v>0</v>
      </c>
      <c r="BL387" s="17" t="s">
        <v>263</v>
      </c>
      <c r="BM387" s="205" t="s">
        <v>899</v>
      </c>
    </row>
    <row r="388" spans="1:65" s="2" customFormat="1" ht="24.2" customHeight="1">
      <c r="A388" s="34"/>
      <c r="B388" s="35"/>
      <c r="C388" s="193" t="s">
        <v>777</v>
      </c>
      <c r="D388" s="193" t="s">
        <v>190</v>
      </c>
      <c r="E388" s="194" t="s">
        <v>901</v>
      </c>
      <c r="F388" s="195" t="s">
        <v>902</v>
      </c>
      <c r="G388" s="196" t="s">
        <v>203</v>
      </c>
      <c r="H388" s="197">
        <v>1</v>
      </c>
      <c r="I388" s="198"/>
      <c r="J388" s="199">
        <f t="shared" si="30"/>
        <v>0</v>
      </c>
      <c r="K388" s="200"/>
      <c r="L388" s="39"/>
      <c r="M388" s="201" t="s">
        <v>1</v>
      </c>
      <c r="N388" s="202" t="s">
        <v>41</v>
      </c>
      <c r="O388" s="71"/>
      <c r="P388" s="203">
        <f t="shared" si="31"/>
        <v>0</v>
      </c>
      <c r="Q388" s="203">
        <v>2.1199999999999999E-3</v>
      </c>
      <c r="R388" s="203">
        <f t="shared" si="32"/>
        <v>2.1199999999999999E-3</v>
      </c>
      <c r="S388" s="203">
        <v>0</v>
      </c>
      <c r="T388" s="204">
        <f t="shared" si="33"/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205" t="s">
        <v>263</v>
      </c>
      <c r="AT388" s="205" t="s">
        <v>190</v>
      </c>
      <c r="AU388" s="205" t="s">
        <v>85</v>
      </c>
      <c r="AY388" s="17" t="s">
        <v>188</v>
      </c>
      <c r="BE388" s="206">
        <f t="shared" si="34"/>
        <v>0</v>
      </c>
      <c r="BF388" s="206">
        <f t="shared" si="35"/>
        <v>0</v>
      </c>
      <c r="BG388" s="206">
        <f t="shared" si="36"/>
        <v>0</v>
      </c>
      <c r="BH388" s="206">
        <f t="shared" si="37"/>
        <v>0</v>
      </c>
      <c r="BI388" s="206">
        <f t="shared" si="38"/>
        <v>0</v>
      </c>
      <c r="BJ388" s="17" t="s">
        <v>83</v>
      </c>
      <c r="BK388" s="206">
        <f t="shared" si="39"/>
        <v>0</v>
      </c>
      <c r="BL388" s="17" t="s">
        <v>263</v>
      </c>
      <c r="BM388" s="205" t="s">
        <v>903</v>
      </c>
    </row>
    <row r="389" spans="1:65" s="2" customFormat="1" ht="24.2" customHeight="1">
      <c r="A389" s="34"/>
      <c r="B389" s="35"/>
      <c r="C389" s="193" t="s">
        <v>782</v>
      </c>
      <c r="D389" s="193" t="s">
        <v>190</v>
      </c>
      <c r="E389" s="194" t="s">
        <v>1438</v>
      </c>
      <c r="F389" s="195" t="s">
        <v>1439</v>
      </c>
      <c r="G389" s="196" t="s">
        <v>203</v>
      </c>
      <c r="H389" s="197">
        <v>2</v>
      </c>
      <c r="I389" s="198"/>
      <c r="J389" s="199">
        <f t="shared" si="30"/>
        <v>0</v>
      </c>
      <c r="K389" s="200"/>
      <c r="L389" s="39"/>
      <c r="M389" s="201" t="s">
        <v>1</v>
      </c>
      <c r="N389" s="202" t="s">
        <v>41</v>
      </c>
      <c r="O389" s="71"/>
      <c r="P389" s="203">
        <f t="shared" si="31"/>
        <v>0</v>
      </c>
      <c r="Q389" s="203">
        <v>1.5E-3</v>
      </c>
      <c r="R389" s="203">
        <f t="shared" si="32"/>
        <v>3.0000000000000001E-3</v>
      </c>
      <c r="S389" s="203">
        <v>0</v>
      </c>
      <c r="T389" s="204">
        <f t="shared" si="33"/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205" t="s">
        <v>263</v>
      </c>
      <c r="AT389" s="205" t="s">
        <v>190</v>
      </c>
      <c r="AU389" s="205" t="s">
        <v>85</v>
      </c>
      <c r="AY389" s="17" t="s">
        <v>188</v>
      </c>
      <c r="BE389" s="206">
        <f t="shared" si="34"/>
        <v>0</v>
      </c>
      <c r="BF389" s="206">
        <f t="shared" si="35"/>
        <v>0</v>
      </c>
      <c r="BG389" s="206">
        <f t="shared" si="36"/>
        <v>0</v>
      </c>
      <c r="BH389" s="206">
        <f t="shared" si="37"/>
        <v>0</v>
      </c>
      <c r="BI389" s="206">
        <f t="shared" si="38"/>
        <v>0</v>
      </c>
      <c r="BJ389" s="17" t="s">
        <v>83</v>
      </c>
      <c r="BK389" s="206">
        <f t="shared" si="39"/>
        <v>0</v>
      </c>
      <c r="BL389" s="17" t="s">
        <v>263</v>
      </c>
      <c r="BM389" s="205" t="s">
        <v>1440</v>
      </c>
    </row>
    <row r="390" spans="1:65" s="2" customFormat="1" ht="24.2" customHeight="1">
      <c r="A390" s="34"/>
      <c r="B390" s="35"/>
      <c r="C390" s="193" t="s">
        <v>787</v>
      </c>
      <c r="D390" s="193" t="s">
        <v>190</v>
      </c>
      <c r="E390" s="194" t="s">
        <v>905</v>
      </c>
      <c r="F390" s="195" t="s">
        <v>906</v>
      </c>
      <c r="G390" s="196" t="s">
        <v>203</v>
      </c>
      <c r="H390" s="197">
        <v>1</v>
      </c>
      <c r="I390" s="198"/>
      <c r="J390" s="199">
        <f t="shared" si="30"/>
        <v>0</v>
      </c>
      <c r="K390" s="200"/>
      <c r="L390" s="39"/>
      <c r="M390" s="201" t="s">
        <v>1</v>
      </c>
      <c r="N390" s="202" t="s">
        <v>41</v>
      </c>
      <c r="O390" s="71"/>
      <c r="P390" s="203">
        <f t="shared" si="31"/>
        <v>0</v>
      </c>
      <c r="Q390" s="203">
        <v>3.0000000000000001E-5</v>
      </c>
      <c r="R390" s="203">
        <f t="shared" si="32"/>
        <v>3.0000000000000001E-5</v>
      </c>
      <c r="S390" s="203">
        <v>0</v>
      </c>
      <c r="T390" s="204">
        <f t="shared" si="33"/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205" t="s">
        <v>263</v>
      </c>
      <c r="AT390" s="205" t="s">
        <v>190</v>
      </c>
      <c r="AU390" s="205" t="s">
        <v>85</v>
      </c>
      <c r="AY390" s="17" t="s">
        <v>188</v>
      </c>
      <c r="BE390" s="206">
        <f t="shared" si="34"/>
        <v>0</v>
      </c>
      <c r="BF390" s="206">
        <f t="shared" si="35"/>
        <v>0</v>
      </c>
      <c r="BG390" s="206">
        <f t="shared" si="36"/>
        <v>0</v>
      </c>
      <c r="BH390" s="206">
        <f t="shared" si="37"/>
        <v>0</v>
      </c>
      <c r="BI390" s="206">
        <f t="shared" si="38"/>
        <v>0</v>
      </c>
      <c r="BJ390" s="17" t="s">
        <v>83</v>
      </c>
      <c r="BK390" s="206">
        <f t="shared" si="39"/>
        <v>0</v>
      </c>
      <c r="BL390" s="17" t="s">
        <v>263</v>
      </c>
      <c r="BM390" s="205" t="s">
        <v>907</v>
      </c>
    </row>
    <row r="391" spans="1:65" s="2" customFormat="1" ht="37.9" customHeight="1">
      <c r="A391" s="34"/>
      <c r="B391" s="35"/>
      <c r="C391" s="240" t="s">
        <v>792</v>
      </c>
      <c r="D391" s="240" t="s">
        <v>406</v>
      </c>
      <c r="E391" s="241" t="s">
        <v>909</v>
      </c>
      <c r="F391" s="242" t="s">
        <v>910</v>
      </c>
      <c r="G391" s="243" t="s">
        <v>203</v>
      </c>
      <c r="H391" s="244">
        <v>1</v>
      </c>
      <c r="I391" s="245"/>
      <c r="J391" s="246">
        <f t="shared" si="30"/>
        <v>0</v>
      </c>
      <c r="K391" s="247"/>
      <c r="L391" s="248"/>
      <c r="M391" s="249" t="s">
        <v>1</v>
      </c>
      <c r="N391" s="250" t="s">
        <v>41</v>
      </c>
      <c r="O391" s="71"/>
      <c r="P391" s="203">
        <f t="shared" si="31"/>
        <v>0</v>
      </c>
      <c r="Q391" s="203">
        <v>2.33E-3</v>
      </c>
      <c r="R391" s="203">
        <f t="shared" si="32"/>
        <v>2.33E-3</v>
      </c>
      <c r="S391" s="203">
        <v>0</v>
      </c>
      <c r="T391" s="204">
        <f t="shared" si="33"/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205" t="s">
        <v>331</v>
      </c>
      <c r="AT391" s="205" t="s">
        <v>406</v>
      </c>
      <c r="AU391" s="205" t="s">
        <v>85</v>
      </c>
      <c r="AY391" s="17" t="s">
        <v>188</v>
      </c>
      <c r="BE391" s="206">
        <f t="shared" si="34"/>
        <v>0</v>
      </c>
      <c r="BF391" s="206">
        <f t="shared" si="35"/>
        <v>0</v>
      </c>
      <c r="BG391" s="206">
        <f t="shared" si="36"/>
        <v>0</v>
      </c>
      <c r="BH391" s="206">
        <f t="shared" si="37"/>
        <v>0</v>
      </c>
      <c r="BI391" s="206">
        <f t="shared" si="38"/>
        <v>0</v>
      </c>
      <c r="BJ391" s="17" t="s">
        <v>83</v>
      </c>
      <c r="BK391" s="206">
        <f t="shared" si="39"/>
        <v>0</v>
      </c>
      <c r="BL391" s="17" t="s">
        <v>263</v>
      </c>
      <c r="BM391" s="205" t="s">
        <v>911</v>
      </c>
    </row>
    <row r="392" spans="1:65" s="2" customFormat="1" ht="24.2" customHeight="1">
      <c r="A392" s="34"/>
      <c r="B392" s="35"/>
      <c r="C392" s="193" t="s">
        <v>796</v>
      </c>
      <c r="D392" s="193" t="s">
        <v>190</v>
      </c>
      <c r="E392" s="194" t="s">
        <v>1441</v>
      </c>
      <c r="F392" s="195" t="s">
        <v>1442</v>
      </c>
      <c r="G392" s="196" t="s">
        <v>358</v>
      </c>
      <c r="H392" s="197">
        <v>7.0000000000000001E-3</v>
      </c>
      <c r="I392" s="198"/>
      <c r="J392" s="199">
        <f t="shared" si="30"/>
        <v>0</v>
      </c>
      <c r="K392" s="200"/>
      <c r="L392" s="39"/>
      <c r="M392" s="201" t="s">
        <v>1</v>
      </c>
      <c r="N392" s="202" t="s">
        <v>41</v>
      </c>
      <c r="O392" s="71"/>
      <c r="P392" s="203">
        <f t="shared" si="31"/>
        <v>0</v>
      </c>
      <c r="Q392" s="203">
        <v>0</v>
      </c>
      <c r="R392" s="203">
        <f t="shared" si="32"/>
        <v>0</v>
      </c>
      <c r="S392" s="203">
        <v>0</v>
      </c>
      <c r="T392" s="204">
        <f t="shared" si="33"/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205" t="s">
        <v>263</v>
      </c>
      <c r="AT392" s="205" t="s">
        <v>190</v>
      </c>
      <c r="AU392" s="205" t="s">
        <v>85</v>
      </c>
      <c r="AY392" s="17" t="s">
        <v>188</v>
      </c>
      <c r="BE392" s="206">
        <f t="shared" si="34"/>
        <v>0</v>
      </c>
      <c r="BF392" s="206">
        <f t="shared" si="35"/>
        <v>0</v>
      </c>
      <c r="BG392" s="206">
        <f t="shared" si="36"/>
        <v>0</v>
      </c>
      <c r="BH392" s="206">
        <f t="shared" si="37"/>
        <v>0</v>
      </c>
      <c r="BI392" s="206">
        <f t="shared" si="38"/>
        <v>0</v>
      </c>
      <c r="BJ392" s="17" t="s">
        <v>83</v>
      </c>
      <c r="BK392" s="206">
        <f t="shared" si="39"/>
        <v>0</v>
      </c>
      <c r="BL392" s="17" t="s">
        <v>263</v>
      </c>
      <c r="BM392" s="205" t="s">
        <v>915</v>
      </c>
    </row>
    <row r="393" spans="1:65" s="12" customFormat="1" ht="22.9" customHeight="1">
      <c r="B393" s="177"/>
      <c r="C393" s="178"/>
      <c r="D393" s="179" t="s">
        <v>75</v>
      </c>
      <c r="E393" s="191" t="s">
        <v>923</v>
      </c>
      <c r="F393" s="191" t="s">
        <v>924</v>
      </c>
      <c r="G393" s="178"/>
      <c r="H393" s="178"/>
      <c r="I393" s="181"/>
      <c r="J393" s="192">
        <f>BK393</f>
        <v>0</v>
      </c>
      <c r="K393" s="178"/>
      <c r="L393" s="183"/>
      <c r="M393" s="184"/>
      <c r="N393" s="185"/>
      <c r="O393" s="185"/>
      <c r="P393" s="186">
        <f>SUM(P394:P411)</f>
        <v>0</v>
      </c>
      <c r="Q393" s="185"/>
      <c r="R393" s="186">
        <f>SUM(R394:R411)</f>
        <v>4.9500000000000002E-2</v>
      </c>
      <c r="S393" s="185"/>
      <c r="T393" s="187">
        <f>SUM(T394:T411)</f>
        <v>6.3499999999999997E-3</v>
      </c>
      <c r="AR393" s="188" t="s">
        <v>85</v>
      </c>
      <c r="AT393" s="189" t="s">
        <v>75</v>
      </c>
      <c r="AU393" s="189" t="s">
        <v>83</v>
      </c>
      <c r="AY393" s="188" t="s">
        <v>188</v>
      </c>
      <c r="BK393" s="190">
        <f>SUM(BK394:BK411)</f>
        <v>0</v>
      </c>
    </row>
    <row r="394" spans="1:65" s="2" customFormat="1" ht="14.45" customHeight="1">
      <c r="A394" s="34"/>
      <c r="B394" s="35"/>
      <c r="C394" s="193" t="s">
        <v>800</v>
      </c>
      <c r="D394" s="193" t="s">
        <v>190</v>
      </c>
      <c r="E394" s="194" t="s">
        <v>1443</v>
      </c>
      <c r="F394" s="195" t="s">
        <v>1444</v>
      </c>
      <c r="G394" s="196" t="s">
        <v>203</v>
      </c>
      <c r="H394" s="197">
        <v>3</v>
      </c>
      <c r="I394" s="198"/>
      <c r="J394" s="199">
        <f>ROUND(I394*H394,2)</f>
        <v>0</v>
      </c>
      <c r="K394" s="200"/>
      <c r="L394" s="39"/>
      <c r="M394" s="201" t="s">
        <v>1</v>
      </c>
      <c r="N394" s="202" t="s">
        <v>41</v>
      </c>
      <c r="O394" s="71"/>
      <c r="P394" s="203">
        <f>O394*H394</f>
        <v>0</v>
      </c>
      <c r="Q394" s="203">
        <v>0</v>
      </c>
      <c r="R394" s="203">
        <f>Q394*H394</f>
        <v>0</v>
      </c>
      <c r="S394" s="203">
        <v>0</v>
      </c>
      <c r="T394" s="204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205" t="s">
        <v>263</v>
      </c>
      <c r="AT394" s="205" t="s">
        <v>190</v>
      </c>
      <c r="AU394" s="205" t="s">
        <v>85</v>
      </c>
      <c r="AY394" s="17" t="s">
        <v>188</v>
      </c>
      <c r="BE394" s="206">
        <f>IF(N394="základní",J394,0)</f>
        <v>0</v>
      </c>
      <c r="BF394" s="206">
        <f>IF(N394="snížená",J394,0)</f>
        <v>0</v>
      </c>
      <c r="BG394" s="206">
        <f>IF(N394="zákl. přenesená",J394,0)</f>
        <v>0</v>
      </c>
      <c r="BH394" s="206">
        <f>IF(N394="sníž. přenesená",J394,0)</f>
        <v>0</v>
      </c>
      <c r="BI394" s="206">
        <f>IF(N394="nulová",J394,0)</f>
        <v>0</v>
      </c>
      <c r="BJ394" s="17" t="s">
        <v>83</v>
      </c>
      <c r="BK394" s="206">
        <f>ROUND(I394*H394,2)</f>
        <v>0</v>
      </c>
      <c r="BL394" s="17" t="s">
        <v>263</v>
      </c>
      <c r="BM394" s="205" t="s">
        <v>1445</v>
      </c>
    </row>
    <row r="395" spans="1:65" s="13" customFormat="1" ht="11.25">
      <c r="B395" s="207"/>
      <c r="C395" s="208"/>
      <c r="D395" s="209" t="s">
        <v>196</v>
      </c>
      <c r="E395" s="210" t="s">
        <v>1</v>
      </c>
      <c r="F395" s="211" t="s">
        <v>1446</v>
      </c>
      <c r="G395" s="208"/>
      <c r="H395" s="212">
        <v>3</v>
      </c>
      <c r="I395" s="213"/>
      <c r="J395" s="208"/>
      <c r="K395" s="208"/>
      <c r="L395" s="214"/>
      <c r="M395" s="215"/>
      <c r="N395" s="216"/>
      <c r="O395" s="216"/>
      <c r="P395" s="216"/>
      <c r="Q395" s="216"/>
      <c r="R395" s="216"/>
      <c r="S395" s="216"/>
      <c r="T395" s="217"/>
      <c r="AT395" s="218" t="s">
        <v>196</v>
      </c>
      <c r="AU395" s="218" t="s">
        <v>85</v>
      </c>
      <c r="AV395" s="13" t="s">
        <v>85</v>
      </c>
      <c r="AW395" s="13" t="s">
        <v>32</v>
      </c>
      <c r="AX395" s="13" t="s">
        <v>83</v>
      </c>
      <c r="AY395" s="218" t="s">
        <v>188</v>
      </c>
    </row>
    <row r="396" spans="1:65" s="2" customFormat="1" ht="37.9" customHeight="1">
      <c r="A396" s="34"/>
      <c r="B396" s="35"/>
      <c r="C396" s="240" t="s">
        <v>805</v>
      </c>
      <c r="D396" s="240" t="s">
        <v>406</v>
      </c>
      <c r="E396" s="241" t="s">
        <v>1447</v>
      </c>
      <c r="F396" s="242" t="s">
        <v>1448</v>
      </c>
      <c r="G396" s="243" t="s">
        <v>203</v>
      </c>
      <c r="H396" s="244">
        <v>3</v>
      </c>
      <c r="I396" s="245"/>
      <c r="J396" s="246">
        <f t="shared" ref="J396:J411" si="40">ROUND(I396*H396,2)</f>
        <v>0</v>
      </c>
      <c r="K396" s="247"/>
      <c r="L396" s="248"/>
      <c r="M396" s="249" t="s">
        <v>1</v>
      </c>
      <c r="N396" s="250" t="s">
        <v>41</v>
      </c>
      <c r="O396" s="71"/>
      <c r="P396" s="203">
        <f t="shared" ref="P396:P411" si="41">O396*H396</f>
        <v>0</v>
      </c>
      <c r="Q396" s="203">
        <v>2.8E-3</v>
      </c>
      <c r="R396" s="203">
        <f t="shared" ref="R396:R411" si="42">Q396*H396</f>
        <v>8.3999999999999995E-3</v>
      </c>
      <c r="S396" s="203">
        <v>0</v>
      </c>
      <c r="T396" s="204">
        <f t="shared" ref="T396:T411" si="43"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205" t="s">
        <v>331</v>
      </c>
      <c r="AT396" s="205" t="s">
        <v>406</v>
      </c>
      <c r="AU396" s="205" t="s">
        <v>85</v>
      </c>
      <c r="AY396" s="17" t="s">
        <v>188</v>
      </c>
      <c r="BE396" s="206">
        <f t="shared" ref="BE396:BE411" si="44">IF(N396="základní",J396,0)</f>
        <v>0</v>
      </c>
      <c r="BF396" s="206">
        <f t="shared" ref="BF396:BF411" si="45">IF(N396="snížená",J396,0)</f>
        <v>0</v>
      </c>
      <c r="BG396" s="206">
        <f t="shared" ref="BG396:BG411" si="46">IF(N396="zákl. přenesená",J396,0)</f>
        <v>0</v>
      </c>
      <c r="BH396" s="206">
        <f t="shared" ref="BH396:BH411" si="47">IF(N396="sníž. přenesená",J396,0)</f>
        <v>0</v>
      </c>
      <c r="BI396" s="206">
        <f t="shared" ref="BI396:BI411" si="48">IF(N396="nulová",J396,0)</f>
        <v>0</v>
      </c>
      <c r="BJ396" s="17" t="s">
        <v>83</v>
      </c>
      <c r="BK396" s="206">
        <f t="shared" ref="BK396:BK411" si="49">ROUND(I396*H396,2)</f>
        <v>0</v>
      </c>
      <c r="BL396" s="17" t="s">
        <v>263</v>
      </c>
      <c r="BM396" s="205" t="s">
        <v>1449</v>
      </c>
    </row>
    <row r="397" spans="1:65" s="2" customFormat="1" ht="14.45" customHeight="1">
      <c r="A397" s="34"/>
      <c r="B397" s="35"/>
      <c r="C397" s="193" t="s">
        <v>809</v>
      </c>
      <c r="D397" s="193" t="s">
        <v>190</v>
      </c>
      <c r="E397" s="194" t="s">
        <v>1450</v>
      </c>
      <c r="F397" s="195" t="s">
        <v>1451</v>
      </c>
      <c r="G397" s="196" t="s">
        <v>203</v>
      </c>
      <c r="H397" s="197">
        <v>1</v>
      </c>
      <c r="I397" s="198"/>
      <c r="J397" s="199">
        <f t="shared" si="40"/>
        <v>0</v>
      </c>
      <c r="K397" s="200"/>
      <c r="L397" s="39"/>
      <c r="M397" s="201" t="s">
        <v>1</v>
      </c>
      <c r="N397" s="202" t="s">
        <v>41</v>
      </c>
      <c r="O397" s="71"/>
      <c r="P397" s="203">
        <f t="shared" si="41"/>
        <v>0</v>
      </c>
      <c r="Q397" s="203">
        <v>0</v>
      </c>
      <c r="R397" s="203">
        <f t="shared" si="42"/>
        <v>0</v>
      </c>
      <c r="S397" s="203">
        <v>0</v>
      </c>
      <c r="T397" s="204">
        <f t="shared" si="43"/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205" t="s">
        <v>263</v>
      </c>
      <c r="AT397" s="205" t="s">
        <v>190</v>
      </c>
      <c r="AU397" s="205" t="s">
        <v>85</v>
      </c>
      <c r="AY397" s="17" t="s">
        <v>188</v>
      </c>
      <c r="BE397" s="206">
        <f t="shared" si="44"/>
        <v>0</v>
      </c>
      <c r="BF397" s="206">
        <f t="shared" si="45"/>
        <v>0</v>
      </c>
      <c r="BG397" s="206">
        <f t="shared" si="46"/>
        <v>0</v>
      </c>
      <c r="BH397" s="206">
        <f t="shared" si="47"/>
        <v>0</v>
      </c>
      <c r="BI397" s="206">
        <f t="shared" si="48"/>
        <v>0</v>
      </c>
      <c r="BJ397" s="17" t="s">
        <v>83</v>
      </c>
      <c r="BK397" s="206">
        <f t="shared" si="49"/>
        <v>0</v>
      </c>
      <c r="BL397" s="17" t="s">
        <v>263</v>
      </c>
      <c r="BM397" s="205" t="s">
        <v>1452</v>
      </c>
    </row>
    <row r="398" spans="1:65" s="2" customFormat="1" ht="24.2" customHeight="1">
      <c r="A398" s="34"/>
      <c r="B398" s="35"/>
      <c r="C398" s="240" t="s">
        <v>814</v>
      </c>
      <c r="D398" s="240" t="s">
        <v>406</v>
      </c>
      <c r="E398" s="241" t="s">
        <v>1453</v>
      </c>
      <c r="F398" s="242" t="s">
        <v>1454</v>
      </c>
      <c r="G398" s="243" t="s">
        <v>203</v>
      </c>
      <c r="H398" s="244">
        <v>1</v>
      </c>
      <c r="I398" s="245"/>
      <c r="J398" s="246">
        <f t="shared" si="40"/>
        <v>0</v>
      </c>
      <c r="K398" s="247"/>
      <c r="L398" s="248"/>
      <c r="M398" s="249" t="s">
        <v>1</v>
      </c>
      <c r="N398" s="250" t="s">
        <v>41</v>
      </c>
      <c r="O398" s="71"/>
      <c r="P398" s="203">
        <f t="shared" si="41"/>
        <v>0</v>
      </c>
      <c r="Q398" s="203">
        <v>7.9000000000000008E-3</v>
      </c>
      <c r="R398" s="203">
        <f t="shared" si="42"/>
        <v>7.9000000000000008E-3</v>
      </c>
      <c r="S398" s="203">
        <v>0</v>
      </c>
      <c r="T398" s="204">
        <f t="shared" si="43"/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205" t="s">
        <v>331</v>
      </c>
      <c r="AT398" s="205" t="s">
        <v>406</v>
      </c>
      <c r="AU398" s="205" t="s">
        <v>85</v>
      </c>
      <c r="AY398" s="17" t="s">
        <v>188</v>
      </c>
      <c r="BE398" s="206">
        <f t="shared" si="44"/>
        <v>0</v>
      </c>
      <c r="BF398" s="206">
        <f t="shared" si="45"/>
        <v>0</v>
      </c>
      <c r="BG398" s="206">
        <f t="shared" si="46"/>
        <v>0</v>
      </c>
      <c r="BH398" s="206">
        <f t="shared" si="47"/>
        <v>0</v>
      </c>
      <c r="BI398" s="206">
        <f t="shared" si="48"/>
        <v>0</v>
      </c>
      <c r="BJ398" s="17" t="s">
        <v>83</v>
      </c>
      <c r="BK398" s="206">
        <f t="shared" si="49"/>
        <v>0</v>
      </c>
      <c r="BL398" s="17" t="s">
        <v>263</v>
      </c>
      <c r="BM398" s="205" t="s">
        <v>1455</v>
      </c>
    </row>
    <row r="399" spans="1:65" s="2" customFormat="1" ht="14.45" customHeight="1">
      <c r="A399" s="34"/>
      <c r="B399" s="35"/>
      <c r="C399" s="193" t="s">
        <v>817</v>
      </c>
      <c r="D399" s="193" t="s">
        <v>190</v>
      </c>
      <c r="E399" s="194" t="s">
        <v>1456</v>
      </c>
      <c r="F399" s="195" t="s">
        <v>1457</v>
      </c>
      <c r="G399" s="196" t="s">
        <v>203</v>
      </c>
      <c r="H399" s="197">
        <v>1</v>
      </c>
      <c r="I399" s="198"/>
      <c r="J399" s="199">
        <f t="shared" si="40"/>
        <v>0</v>
      </c>
      <c r="K399" s="200"/>
      <c r="L399" s="39"/>
      <c r="M399" s="201" t="s">
        <v>1</v>
      </c>
      <c r="N399" s="202" t="s">
        <v>41</v>
      </c>
      <c r="O399" s="71"/>
      <c r="P399" s="203">
        <f t="shared" si="41"/>
        <v>0</v>
      </c>
      <c r="Q399" s="203">
        <v>0</v>
      </c>
      <c r="R399" s="203">
        <f t="shared" si="42"/>
        <v>0</v>
      </c>
      <c r="S399" s="203">
        <v>0</v>
      </c>
      <c r="T399" s="204">
        <f t="shared" si="43"/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205" t="s">
        <v>263</v>
      </c>
      <c r="AT399" s="205" t="s">
        <v>190</v>
      </c>
      <c r="AU399" s="205" t="s">
        <v>85</v>
      </c>
      <c r="AY399" s="17" t="s">
        <v>188</v>
      </c>
      <c r="BE399" s="206">
        <f t="shared" si="44"/>
        <v>0</v>
      </c>
      <c r="BF399" s="206">
        <f t="shared" si="45"/>
        <v>0</v>
      </c>
      <c r="BG399" s="206">
        <f t="shared" si="46"/>
        <v>0</v>
      </c>
      <c r="BH399" s="206">
        <f t="shared" si="47"/>
        <v>0</v>
      </c>
      <c r="BI399" s="206">
        <f t="shared" si="48"/>
        <v>0</v>
      </c>
      <c r="BJ399" s="17" t="s">
        <v>83</v>
      </c>
      <c r="BK399" s="206">
        <f t="shared" si="49"/>
        <v>0</v>
      </c>
      <c r="BL399" s="17" t="s">
        <v>263</v>
      </c>
      <c r="BM399" s="205" t="s">
        <v>1458</v>
      </c>
    </row>
    <row r="400" spans="1:65" s="2" customFormat="1" ht="24.2" customHeight="1">
      <c r="A400" s="34"/>
      <c r="B400" s="35"/>
      <c r="C400" s="240" t="s">
        <v>821</v>
      </c>
      <c r="D400" s="240" t="s">
        <v>406</v>
      </c>
      <c r="E400" s="241" t="s">
        <v>1459</v>
      </c>
      <c r="F400" s="242" t="s">
        <v>1460</v>
      </c>
      <c r="G400" s="243" t="s">
        <v>203</v>
      </c>
      <c r="H400" s="244">
        <v>1</v>
      </c>
      <c r="I400" s="245"/>
      <c r="J400" s="246">
        <f t="shared" si="40"/>
        <v>0</v>
      </c>
      <c r="K400" s="247"/>
      <c r="L400" s="248"/>
      <c r="M400" s="249" t="s">
        <v>1</v>
      </c>
      <c r="N400" s="250" t="s">
        <v>41</v>
      </c>
      <c r="O400" s="71"/>
      <c r="P400" s="203">
        <f t="shared" si="41"/>
        <v>0</v>
      </c>
      <c r="Q400" s="203">
        <v>1.18E-2</v>
      </c>
      <c r="R400" s="203">
        <f t="shared" si="42"/>
        <v>1.18E-2</v>
      </c>
      <c r="S400" s="203">
        <v>0</v>
      </c>
      <c r="T400" s="204">
        <f t="shared" si="43"/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205" t="s">
        <v>331</v>
      </c>
      <c r="AT400" s="205" t="s">
        <v>406</v>
      </c>
      <c r="AU400" s="205" t="s">
        <v>85</v>
      </c>
      <c r="AY400" s="17" t="s">
        <v>188</v>
      </c>
      <c r="BE400" s="206">
        <f t="shared" si="44"/>
        <v>0</v>
      </c>
      <c r="BF400" s="206">
        <f t="shared" si="45"/>
        <v>0</v>
      </c>
      <c r="BG400" s="206">
        <f t="shared" si="46"/>
        <v>0</v>
      </c>
      <c r="BH400" s="206">
        <f t="shared" si="47"/>
        <v>0</v>
      </c>
      <c r="BI400" s="206">
        <f t="shared" si="48"/>
        <v>0</v>
      </c>
      <c r="BJ400" s="17" t="s">
        <v>83</v>
      </c>
      <c r="BK400" s="206">
        <f t="shared" si="49"/>
        <v>0</v>
      </c>
      <c r="BL400" s="17" t="s">
        <v>263</v>
      </c>
      <c r="BM400" s="205" t="s">
        <v>1461</v>
      </c>
    </row>
    <row r="401" spans="1:65" s="2" customFormat="1" ht="14.45" customHeight="1">
      <c r="A401" s="34"/>
      <c r="B401" s="35"/>
      <c r="C401" s="193" t="s">
        <v>823</v>
      </c>
      <c r="D401" s="193" t="s">
        <v>190</v>
      </c>
      <c r="E401" s="194" t="s">
        <v>1462</v>
      </c>
      <c r="F401" s="195" t="s">
        <v>1463</v>
      </c>
      <c r="G401" s="196" t="s">
        <v>203</v>
      </c>
      <c r="H401" s="197">
        <v>1</v>
      </c>
      <c r="I401" s="198"/>
      <c r="J401" s="199">
        <f t="shared" si="40"/>
        <v>0</v>
      </c>
      <c r="K401" s="200"/>
      <c r="L401" s="39"/>
      <c r="M401" s="201" t="s">
        <v>1</v>
      </c>
      <c r="N401" s="202" t="s">
        <v>41</v>
      </c>
      <c r="O401" s="71"/>
      <c r="P401" s="203">
        <f t="shared" si="41"/>
        <v>0</v>
      </c>
      <c r="Q401" s="203">
        <v>0</v>
      </c>
      <c r="R401" s="203">
        <f t="shared" si="42"/>
        <v>0</v>
      </c>
      <c r="S401" s="203">
        <v>0</v>
      </c>
      <c r="T401" s="204">
        <f t="shared" si="43"/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05" t="s">
        <v>263</v>
      </c>
      <c r="AT401" s="205" t="s">
        <v>190</v>
      </c>
      <c r="AU401" s="205" t="s">
        <v>85</v>
      </c>
      <c r="AY401" s="17" t="s">
        <v>188</v>
      </c>
      <c r="BE401" s="206">
        <f t="shared" si="44"/>
        <v>0</v>
      </c>
      <c r="BF401" s="206">
        <f t="shared" si="45"/>
        <v>0</v>
      </c>
      <c r="BG401" s="206">
        <f t="shared" si="46"/>
        <v>0</v>
      </c>
      <c r="BH401" s="206">
        <f t="shared" si="47"/>
        <v>0</v>
      </c>
      <c r="BI401" s="206">
        <f t="shared" si="48"/>
        <v>0</v>
      </c>
      <c r="BJ401" s="17" t="s">
        <v>83</v>
      </c>
      <c r="BK401" s="206">
        <f t="shared" si="49"/>
        <v>0</v>
      </c>
      <c r="BL401" s="17" t="s">
        <v>263</v>
      </c>
      <c r="BM401" s="205" t="s">
        <v>1464</v>
      </c>
    </row>
    <row r="402" spans="1:65" s="2" customFormat="1" ht="24.2" customHeight="1">
      <c r="A402" s="34"/>
      <c r="B402" s="35"/>
      <c r="C402" s="240" t="s">
        <v>827</v>
      </c>
      <c r="D402" s="240" t="s">
        <v>406</v>
      </c>
      <c r="E402" s="241" t="s">
        <v>1465</v>
      </c>
      <c r="F402" s="242" t="s">
        <v>1466</v>
      </c>
      <c r="G402" s="243" t="s">
        <v>203</v>
      </c>
      <c r="H402" s="244">
        <v>1</v>
      </c>
      <c r="I402" s="245"/>
      <c r="J402" s="246">
        <f t="shared" si="40"/>
        <v>0</v>
      </c>
      <c r="K402" s="247"/>
      <c r="L402" s="248"/>
      <c r="M402" s="249" t="s">
        <v>1</v>
      </c>
      <c r="N402" s="250" t="s">
        <v>41</v>
      </c>
      <c r="O402" s="71"/>
      <c r="P402" s="203">
        <f t="shared" si="41"/>
        <v>0</v>
      </c>
      <c r="Q402" s="203">
        <v>1.47E-2</v>
      </c>
      <c r="R402" s="203">
        <f t="shared" si="42"/>
        <v>1.47E-2</v>
      </c>
      <c r="S402" s="203">
        <v>0</v>
      </c>
      <c r="T402" s="204">
        <f t="shared" si="43"/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205" t="s">
        <v>331</v>
      </c>
      <c r="AT402" s="205" t="s">
        <v>406</v>
      </c>
      <c r="AU402" s="205" t="s">
        <v>85</v>
      </c>
      <c r="AY402" s="17" t="s">
        <v>188</v>
      </c>
      <c r="BE402" s="206">
        <f t="shared" si="44"/>
        <v>0</v>
      </c>
      <c r="BF402" s="206">
        <f t="shared" si="45"/>
        <v>0</v>
      </c>
      <c r="BG402" s="206">
        <f t="shared" si="46"/>
        <v>0</v>
      </c>
      <c r="BH402" s="206">
        <f t="shared" si="47"/>
        <v>0</v>
      </c>
      <c r="BI402" s="206">
        <f t="shared" si="48"/>
        <v>0</v>
      </c>
      <c r="BJ402" s="17" t="s">
        <v>83</v>
      </c>
      <c r="BK402" s="206">
        <f t="shared" si="49"/>
        <v>0</v>
      </c>
      <c r="BL402" s="17" t="s">
        <v>263</v>
      </c>
      <c r="BM402" s="205" t="s">
        <v>1467</v>
      </c>
    </row>
    <row r="403" spans="1:65" s="2" customFormat="1" ht="14.45" customHeight="1">
      <c r="A403" s="34"/>
      <c r="B403" s="35"/>
      <c r="C403" s="193" t="s">
        <v>831</v>
      </c>
      <c r="D403" s="193" t="s">
        <v>190</v>
      </c>
      <c r="E403" s="194" t="s">
        <v>1468</v>
      </c>
      <c r="F403" s="195" t="s">
        <v>1469</v>
      </c>
      <c r="G403" s="196" t="s">
        <v>203</v>
      </c>
      <c r="H403" s="197">
        <v>3</v>
      </c>
      <c r="I403" s="198"/>
      <c r="J403" s="199">
        <f t="shared" si="40"/>
        <v>0</v>
      </c>
      <c r="K403" s="200"/>
      <c r="L403" s="39"/>
      <c r="M403" s="201" t="s">
        <v>1</v>
      </c>
      <c r="N403" s="202" t="s">
        <v>41</v>
      </c>
      <c r="O403" s="71"/>
      <c r="P403" s="203">
        <f t="shared" si="41"/>
        <v>0</v>
      </c>
      <c r="Q403" s="203">
        <v>0</v>
      </c>
      <c r="R403" s="203">
        <f t="shared" si="42"/>
        <v>0</v>
      </c>
      <c r="S403" s="203">
        <v>5.0000000000000002E-5</v>
      </c>
      <c r="T403" s="204">
        <f t="shared" si="43"/>
        <v>1.5000000000000001E-4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205" t="s">
        <v>263</v>
      </c>
      <c r="AT403" s="205" t="s">
        <v>190</v>
      </c>
      <c r="AU403" s="205" t="s">
        <v>85</v>
      </c>
      <c r="AY403" s="17" t="s">
        <v>188</v>
      </c>
      <c r="BE403" s="206">
        <f t="shared" si="44"/>
        <v>0</v>
      </c>
      <c r="BF403" s="206">
        <f t="shared" si="45"/>
        <v>0</v>
      </c>
      <c r="BG403" s="206">
        <f t="shared" si="46"/>
        <v>0</v>
      </c>
      <c r="BH403" s="206">
        <f t="shared" si="47"/>
        <v>0</v>
      </c>
      <c r="BI403" s="206">
        <f t="shared" si="48"/>
        <v>0</v>
      </c>
      <c r="BJ403" s="17" t="s">
        <v>83</v>
      </c>
      <c r="BK403" s="206">
        <f t="shared" si="49"/>
        <v>0</v>
      </c>
      <c r="BL403" s="17" t="s">
        <v>263</v>
      </c>
      <c r="BM403" s="205" t="s">
        <v>1470</v>
      </c>
    </row>
    <row r="404" spans="1:65" s="2" customFormat="1" ht="14.45" customHeight="1">
      <c r="A404" s="34"/>
      <c r="B404" s="35"/>
      <c r="C404" s="193" t="s">
        <v>835</v>
      </c>
      <c r="D404" s="193" t="s">
        <v>190</v>
      </c>
      <c r="E404" s="194" t="s">
        <v>1471</v>
      </c>
      <c r="F404" s="195" t="s">
        <v>1472</v>
      </c>
      <c r="G404" s="196" t="s">
        <v>203</v>
      </c>
      <c r="H404" s="197">
        <v>1</v>
      </c>
      <c r="I404" s="198"/>
      <c r="J404" s="199">
        <f t="shared" si="40"/>
        <v>0</v>
      </c>
      <c r="K404" s="200"/>
      <c r="L404" s="39"/>
      <c r="M404" s="201" t="s">
        <v>1</v>
      </c>
      <c r="N404" s="202" t="s">
        <v>41</v>
      </c>
      <c r="O404" s="71"/>
      <c r="P404" s="203">
        <f t="shared" si="41"/>
        <v>0</v>
      </c>
      <c r="Q404" s="203">
        <v>0</v>
      </c>
      <c r="R404" s="203">
        <f t="shared" si="42"/>
        <v>0</v>
      </c>
      <c r="S404" s="203">
        <v>2.0000000000000001E-4</v>
      </c>
      <c r="T404" s="204">
        <f t="shared" si="43"/>
        <v>2.0000000000000001E-4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205" t="s">
        <v>263</v>
      </c>
      <c r="AT404" s="205" t="s">
        <v>190</v>
      </c>
      <c r="AU404" s="205" t="s">
        <v>85</v>
      </c>
      <c r="AY404" s="17" t="s">
        <v>188</v>
      </c>
      <c r="BE404" s="206">
        <f t="shared" si="44"/>
        <v>0</v>
      </c>
      <c r="BF404" s="206">
        <f t="shared" si="45"/>
        <v>0</v>
      </c>
      <c r="BG404" s="206">
        <f t="shared" si="46"/>
        <v>0</v>
      </c>
      <c r="BH404" s="206">
        <f t="shared" si="47"/>
        <v>0</v>
      </c>
      <c r="BI404" s="206">
        <f t="shared" si="48"/>
        <v>0</v>
      </c>
      <c r="BJ404" s="17" t="s">
        <v>83</v>
      </c>
      <c r="BK404" s="206">
        <f t="shared" si="49"/>
        <v>0</v>
      </c>
      <c r="BL404" s="17" t="s">
        <v>263</v>
      </c>
      <c r="BM404" s="205" t="s">
        <v>1473</v>
      </c>
    </row>
    <row r="405" spans="1:65" s="2" customFormat="1" ht="24.2" customHeight="1">
      <c r="A405" s="34"/>
      <c r="B405" s="35"/>
      <c r="C405" s="193" t="s">
        <v>841</v>
      </c>
      <c r="D405" s="193" t="s">
        <v>190</v>
      </c>
      <c r="E405" s="194" t="s">
        <v>1474</v>
      </c>
      <c r="F405" s="195" t="s">
        <v>1475</v>
      </c>
      <c r="G405" s="196" t="s">
        <v>203</v>
      </c>
      <c r="H405" s="197">
        <v>1</v>
      </c>
      <c r="I405" s="198"/>
      <c r="J405" s="199">
        <f t="shared" si="40"/>
        <v>0</v>
      </c>
      <c r="K405" s="200"/>
      <c r="L405" s="39"/>
      <c r="M405" s="201" t="s">
        <v>1</v>
      </c>
      <c r="N405" s="202" t="s">
        <v>41</v>
      </c>
      <c r="O405" s="71"/>
      <c r="P405" s="203">
        <f t="shared" si="41"/>
        <v>0</v>
      </c>
      <c r="Q405" s="203">
        <v>0</v>
      </c>
      <c r="R405" s="203">
        <f t="shared" si="42"/>
        <v>0</v>
      </c>
      <c r="S405" s="203">
        <v>2.5000000000000001E-3</v>
      </c>
      <c r="T405" s="204">
        <f t="shared" si="43"/>
        <v>2.5000000000000001E-3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205" t="s">
        <v>263</v>
      </c>
      <c r="AT405" s="205" t="s">
        <v>190</v>
      </c>
      <c r="AU405" s="205" t="s">
        <v>85</v>
      </c>
      <c r="AY405" s="17" t="s">
        <v>188</v>
      </c>
      <c r="BE405" s="206">
        <f t="shared" si="44"/>
        <v>0</v>
      </c>
      <c r="BF405" s="206">
        <f t="shared" si="45"/>
        <v>0</v>
      </c>
      <c r="BG405" s="206">
        <f t="shared" si="46"/>
        <v>0</v>
      </c>
      <c r="BH405" s="206">
        <f t="shared" si="47"/>
        <v>0</v>
      </c>
      <c r="BI405" s="206">
        <f t="shared" si="48"/>
        <v>0</v>
      </c>
      <c r="BJ405" s="17" t="s">
        <v>83</v>
      </c>
      <c r="BK405" s="206">
        <f t="shared" si="49"/>
        <v>0</v>
      </c>
      <c r="BL405" s="17" t="s">
        <v>263</v>
      </c>
      <c r="BM405" s="205" t="s">
        <v>1476</v>
      </c>
    </row>
    <row r="406" spans="1:65" s="2" customFormat="1" ht="24.2" customHeight="1">
      <c r="A406" s="34"/>
      <c r="B406" s="35"/>
      <c r="C406" s="193" t="s">
        <v>846</v>
      </c>
      <c r="D406" s="193" t="s">
        <v>190</v>
      </c>
      <c r="E406" s="194" t="s">
        <v>1477</v>
      </c>
      <c r="F406" s="195" t="s">
        <v>1478</v>
      </c>
      <c r="G406" s="196" t="s">
        <v>203</v>
      </c>
      <c r="H406" s="197">
        <v>1</v>
      </c>
      <c r="I406" s="198"/>
      <c r="J406" s="199">
        <f t="shared" si="40"/>
        <v>0</v>
      </c>
      <c r="K406" s="200"/>
      <c r="L406" s="39"/>
      <c r="M406" s="201" t="s">
        <v>1</v>
      </c>
      <c r="N406" s="202" t="s">
        <v>41</v>
      </c>
      <c r="O406" s="71"/>
      <c r="P406" s="203">
        <f t="shared" si="41"/>
        <v>0</v>
      </c>
      <c r="Q406" s="203">
        <v>0</v>
      </c>
      <c r="R406" s="203">
        <f t="shared" si="42"/>
        <v>0</v>
      </c>
      <c r="S406" s="203">
        <v>3.5000000000000001E-3</v>
      </c>
      <c r="T406" s="204">
        <f t="shared" si="43"/>
        <v>3.5000000000000001E-3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205" t="s">
        <v>263</v>
      </c>
      <c r="AT406" s="205" t="s">
        <v>190</v>
      </c>
      <c r="AU406" s="205" t="s">
        <v>85</v>
      </c>
      <c r="AY406" s="17" t="s">
        <v>188</v>
      </c>
      <c r="BE406" s="206">
        <f t="shared" si="44"/>
        <v>0</v>
      </c>
      <c r="BF406" s="206">
        <f t="shared" si="45"/>
        <v>0</v>
      </c>
      <c r="BG406" s="206">
        <f t="shared" si="46"/>
        <v>0</v>
      </c>
      <c r="BH406" s="206">
        <f t="shared" si="47"/>
        <v>0</v>
      </c>
      <c r="BI406" s="206">
        <f t="shared" si="48"/>
        <v>0</v>
      </c>
      <c r="BJ406" s="17" t="s">
        <v>83</v>
      </c>
      <c r="BK406" s="206">
        <f t="shared" si="49"/>
        <v>0</v>
      </c>
      <c r="BL406" s="17" t="s">
        <v>263</v>
      </c>
      <c r="BM406" s="205" t="s">
        <v>1479</v>
      </c>
    </row>
    <row r="407" spans="1:65" s="2" customFormat="1" ht="24.2" customHeight="1">
      <c r="A407" s="34"/>
      <c r="B407" s="35"/>
      <c r="C407" s="193" t="s">
        <v>851</v>
      </c>
      <c r="D407" s="193" t="s">
        <v>190</v>
      </c>
      <c r="E407" s="194" t="s">
        <v>926</v>
      </c>
      <c r="F407" s="195" t="s">
        <v>927</v>
      </c>
      <c r="G407" s="196" t="s">
        <v>203</v>
      </c>
      <c r="H407" s="197">
        <v>5</v>
      </c>
      <c r="I407" s="198"/>
      <c r="J407" s="199">
        <f t="shared" si="40"/>
        <v>0</v>
      </c>
      <c r="K407" s="200"/>
      <c r="L407" s="39"/>
      <c r="M407" s="201" t="s">
        <v>1</v>
      </c>
      <c r="N407" s="202" t="s">
        <v>41</v>
      </c>
      <c r="O407" s="71"/>
      <c r="P407" s="203">
        <f t="shared" si="41"/>
        <v>0</v>
      </c>
      <c r="Q407" s="203">
        <v>0</v>
      </c>
      <c r="R407" s="203">
        <f t="shared" si="42"/>
        <v>0</v>
      </c>
      <c r="S407" s="203">
        <v>0</v>
      </c>
      <c r="T407" s="204">
        <f t="shared" si="43"/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205" t="s">
        <v>263</v>
      </c>
      <c r="AT407" s="205" t="s">
        <v>190</v>
      </c>
      <c r="AU407" s="205" t="s">
        <v>85</v>
      </c>
      <c r="AY407" s="17" t="s">
        <v>188</v>
      </c>
      <c r="BE407" s="206">
        <f t="shared" si="44"/>
        <v>0</v>
      </c>
      <c r="BF407" s="206">
        <f t="shared" si="45"/>
        <v>0</v>
      </c>
      <c r="BG407" s="206">
        <f t="shared" si="46"/>
        <v>0</v>
      </c>
      <c r="BH407" s="206">
        <f t="shared" si="47"/>
        <v>0</v>
      </c>
      <c r="BI407" s="206">
        <f t="shared" si="48"/>
        <v>0</v>
      </c>
      <c r="BJ407" s="17" t="s">
        <v>83</v>
      </c>
      <c r="BK407" s="206">
        <f t="shared" si="49"/>
        <v>0</v>
      </c>
      <c r="BL407" s="17" t="s">
        <v>263</v>
      </c>
      <c r="BM407" s="205" t="s">
        <v>928</v>
      </c>
    </row>
    <row r="408" spans="1:65" s="2" customFormat="1" ht="24.2" customHeight="1">
      <c r="A408" s="34"/>
      <c r="B408" s="35"/>
      <c r="C408" s="240" t="s">
        <v>855</v>
      </c>
      <c r="D408" s="240" t="s">
        <v>406</v>
      </c>
      <c r="E408" s="241" t="s">
        <v>930</v>
      </c>
      <c r="F408" s="242" t="s">
        <v>931</v>
      </c>
      <c r="G408" s="243" t="s">
        <v>203</v>
      </c>
      <c r="H408" s="244">
        <v>5</v>
      </c>
      <c r="I408" s="245"/>
      <c r="J408" s="246">
        <f t="shared" si="40"/>
        <v>0</v>
      </c>
      <c r="K408" s="247"/>
      <c r="L408" s="248"/>
      <c r="M408" s="249" t="s">
        <v>1</v>
      </c>
      <c r="N408" s="250" t="s">
        <v>41</v>
      </c>
      <c r="O408" s="71"/>
      <c r="P408" s="203">
        <f t="shared" si="41"/>
        <v>0</v>
      </c>
      <c r="Q408" s="203">
        <v>6.9999999999999999E-4</v>
      </c>
      <c r="R408" s="203">
        <f t="shared" si="42"/>
        <v>3.5000000000000001E-3</v>
      </c>
      <c r="S408" s="203">
        <v>0</v>
      </c>
      <c r="T408" s="204">
        <f t="shared" si="43"/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205" t="s">
        <v>331</v>
      </c>
      <c r="AT408" s="205" t="s">
        <v>406</v>
      </c>
      <c r="AU408" s="205" t="s">
        <v>85</v>
      </c>
      <c r="AY408" s="17" t="s">
        <v>188</v>
      </c>
      <c r="BE408" s="206">
        <f t="shared" si="44"/>
        <v>0</v>
      </c>
      <c r="BF408" s="206">
        <f t="shared" si="45"/>
        <v>0</v>
      </c>
      <c r="BG408" s="206">
        <f t="shared" si="46"/>
        <v>0</v>
      </c>
      <c r="BH408" s="206">
        <f t="shared" si="47"/>
        <v>0</v>
      </c>
      <c r="BI408" s="206">
        <f t="shared" si="48"/>
        <v>0</v>
      </c>
      <c r="BJ408" s="17" t="s">
        <v>83</v>
      </c>
      <c r="BK408" s="206">
        <f t="shared" si="49"/>
        <v>0</v>
      </c>
      <c r="BL408" s="17" t="s">
        <v>263</v>
      </c>
      <c r="BM408" s="205" t="s">
        <v>932</v>
      </c>
    </row>
    <row r="409" spans="1:65" s="2" customFormat="1" ht="24.2" customHeight="1">
      <c r="A409" s="34"/>
      <c r="B409" s="35"/>
      <c r="C409" s="193" t="s">
        <v>858</v>
      </c>
      <c r="D409" s="193" t="s">
        <v>190</v>
      </c>
      <c r="E409" s="194" t="s">
        <v>1480</v>
      </c>
      <c r="F409" s="195" t="s">
        <v>1481</v>
      </c>
      <c r="G409" s="196" t="s">
        <v>203</v>
      </c>
      <c r="H409" s="197">
        <v>2</v>
      </c>
      <c r="I409" s="198"/>
      <c r="J409" s="199">
        <f t="shared" si="40"/>
        <v>0</v>
      </c>
      <c r="K409" s="200"/>
      <c r="L409" s="39"/>
      <c r="M409" s="201" t="s">
        <v>1</v>
      </c>
      <c r="N409" s="202" t="s">
        <v>41</v>
      </c>
      <c r="O409" s="71"/>
      <c r="P409" s="203">
        <f t="shared" si="41"/>
        <v>0</v>
      </c>
      <c r="Q409" s="203">
        <v>0</v>
      </c>
      <c r="R409" s="203">
        <f t="shared" si="42"/>
        <v>0</v>
      </c>
      <c r="S409" s="203">
        <v>0</v>
      </c>
      <c r="T409" s="204">
        <f t="shared" si="43"/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205" t="s">
        <v>263</v>
      </c>
      <c r="AT409" s="205" t="s">
        <v>190</v>
      </c>
      <c r="AU409" s="205" t="s">
        <v>85</v>
      </c>
      <c r="AY409" s="17" t="s">
        <v>188</v>
      </c>
      <c r="BE409" s="206">
        <f t="shared" si="44"/>
        <v>0</v>
      </c>
      <c r="BF409" s="206">
        <f t="shared" si="45"/>
        <v>0</v>
      </c>
      <c r="BG409" s="206">
        <f t="shared" si="46"/>
        <v>0</v>
      </c>
      <c r="BH409" s="206">
        <f t="shared" si="47"/>
        <v>0</v>
      </c>
      <c r="BI409" s="206">
        <f t="shared" si="48"/>
        <v>0</v>
      </c>
      <c r="BJ409" s="17" t="s">
        <v>83</v>
      </c>
      <c r="BK409" s="206">
        <f t="shared" si="49"/>
        <v>0</v>
      </c>
      <c r="BL409" s="17" t="s">
        <v>263</v>
      </c>
      <c r="BM409" s="205" t="s">
        <v>1482</v>
      </c>
    </row>
    <row r="410" spans="1:65" s="2" customFormat="1" ht="24.2" customHeight="1">
      <c r="A410" s="34"/>
      <c r="B410" s="35"/>
      <c r="C410" s="240" t="s">
        <v>862</v>
      </c>
      <c r="D410" s="240" t="s">
        <v>406</v>
      </c>
      <c r="E410" s="241" t="s">
        <v>1483</v>
      </c>
      <c r="F410" s="242" t="s">
        <v>1484</v>
      </c>
      <c r="G410" s="243" t="s">
        <v>203</v>
      </c>
      <c r="H410" s="244">
        <v>2</v>
      </c>
      <c r="I410" s="245"/>
      <c r="J410" s="246">
        <f t="shared" si="40"/>
        <v>0</v>
      </c>
      <c r="K410" s="247"/>
      <c r="L410" s="248"/>
      <c r="M410" s="249" t="s">
        <v>1</v>
      </c>
      <c r="N410" s="250" t="s">
        <v>41</v>
      </c>
      <c r="O410" s="71"/>
      <c r="P410" s="203">
        <f t="shared" si="41"/>
        <v>0</v>
      </c>
      <c r="Q410" s="203">
        <v>1.6000000000000001E-3</v>
      </c>
      <c r="R410" s="203">
        <f t="shared" si="42"/>
        <v>3.2000000000000002E-3</v>
      </c>
      <c r="S410" s="203">
        <v>0</v>
      </c>
      <c r="T410" s="204">
        <f t="shared" si="43"/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205" t="s">
        <v>331</v>
      </c>
      <c r="AT410" s="205" t="s">
        <v>406</v>
      </c>
      <c r="AU410" s="205" t="s">
        <v>85</v>
      </c>
      <c r="AY410" s="17" t="s">
        <v>188</v>
      </c>
      <c r="BE410" s="206">
        <f t="shared" si="44"/>
        <v>0</v>
      </c>
      <c r="BF410" s="206">
        <f t="shared" si="45"/>
        <v>0</v>
      </c>
      <c r="BG410" s="206">
        <f t="shared" si="46"/>
        <v>0</v>
      </c>
      <c r="BH410" s="206">
        <f t="shared" si="47"/>
        <v>0</v>
      </c>
      <c r="BI410" s="206">
        <f t="shared" si="48"/>
        <v>0</v>
      </c>
      <c r="BJ410" s="17" t="s">
        <v>83</v>
      </c>
      <c r="BK410" s="206">
        <f t="shared" si="49"/>
        <v>0</v>
      </c>
      <c r="BL410" s="17" t="s">
        <v>263</v>
      </c>
      <c r="BM410" s="205" t="s">
        <v>1485</v>
      </c>
    </row>
    <row r="411" spans="1:65" s="2" customFormat="1" ht="24.2" customHeight="1">
      <c r="A411" s="34"/>
      <c r="B411" s="35"/>
      <c r="C411" s="193" t="s">
        <v>867</v>
      </c>
      <c r="D411" s="193" t="s">
        <v>190</v>
      </c>
      <c r="E411" s="194" t="s">
        <v>934</v>
      </c>
      <c r="F411" s="195" t="s">
        <v>935</v>
      </c>
      <c r="G411" s="196" t="s">
        <v>358</v>
      </c>
      <c r="H411" s="197">
        <v>0.05</v>
      </c>
      <c r="I411" s="198"/>
      <c r="J411" s="199">
        <f t="shared" si="40"/>
        <v>0</v>
      </c>
      <c r="K411" s="200"/>
      <c r="L411" s="39"/>
      <c r="M411" s="201" t="s">
        <v>1</v>
      </c>
      <c r="N411" s="202" t="s">
        <v>41</v>
      </c>
      <c r="O411" s="71"/>
      <c r="P411" s="203">
        <f t="shared" si="41"/>
        <v>0</v>
      </c>
      <c r="Q411" s="203">
        <v>0</v>
      </c>
      <c r="R411" s="203">
        <f t="shared" si="42"/>
        <v>0</v>
      </c>
      <c r="S411" s="203">
        <v>0</v>
      </c>
      <c r="T411" s="204">
        <f t="shared" si="43"/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205" t="s">
        <v>263</v>
      </c>
      <c r="AT411" s="205" t="s">
        <v>190</v>
      </c>
      <c r="AU411" s="205" t="s">
        <v>85</v>
      </c>
      <c r="AY411" s="17" t="s">
        <v>188</v>
      </c>
      <c r="BE411" s="206">
        <f t="shared" si="44"/>
        <v>0</v>
      </c>
      <c r="BF411" s="206">
        <f t="shared" si="45"/>
        <v>0</v>
      </c>
      <c r="BG411" s="206">
        <f t="shared" si="46"/>
        <v>0</v>
      </c>
      <c r="BH411" s="206">
        <f t="shared" si="47"/>
        <v>0</v>
      </c>
      <c r="BI411" s="206">
        <f t="shared" si="48"/>
        <v>0</v>
      </c>
      <c r="BJ411" s="17" t="s">
        <v>83</v>
      </c>
      <c r="BK411" s="206">
        <f t="shared" si="49"/>
        <v>0</v>
      </c>
      <c r="BL411" s="17" t="s">
        <v>263</v>
      </c>
      <c r="BM411" s="205" t="s">
        <v>936</v>
      </c>
    </row>
    <row r="412" spans="1:65" s="12" customFormat="1" ht="22.9" customHeight="1">
      <c r="B412" s="177"/>
      <c r="C412" s="178"/>
      <c r="D412" s="179" t="s">
        <v>75</v>
      </c>
      <c r="E412" s="191" t="s">
        <v>937</v>
      </c>
      <c r="F412" s="191" t="s">
        <v>938</v>
      </c>
      <c r="G412" s="178"/>
      <c r="H412" s="178"/>
      <c r="I412" s="181"/>
      <c r="J412" s="192">
        <f>BK412</f>
        <v>0</v>
      </c>
      <c r="K412" s="178"/>
      <c r="L412" s="183"/>
      <c r="M412" s="184"/>
      <c r="N412" s="185"/>
      <c r="O412" s="185"/>
      <c r="P412" s="186">
        <f>SUM(P413:P418)</f>
        <v>0</v>
      </c>
      <c r="Q412" s="185"/>
      <c r="R412" s="186">
        <f>SUM(R413:R418)</f>
        <v>1.02683949</v>
      </c>
      <c r="S412" s="185"/>
      <c r="T412" s="187">
        <f>SUM(T413:T418)</f>
        <v>0</v>
      </c>
      <c r="AR412" s="188" t="s">
        <v>85</v>
      </c>
      <c r="AT412" s="189" t="s">
        <v>75</v>
      </c>
      <c r="AU412" s="189" t="s">
        <v>83</v>
      </c>
      <c r="AY412" s="188" t="s">
        <v>188</v>
      </c>
      <c r="BK412" s="190">
        <f>SUM(BK413:BK418)</f>
        <v>0</v>
      </c>
    </row>
    <row r="413" spans="1:65" s="2" customFormat="1" ht="24.2" customHeight="1">
      <c r="A413" s="34"/>
      <c r="B413" s="35"/>
      <c r="C413" s="193" t="s">
        <v>872</v>
      </c>
      <c r="D413" s="193" t="s">
        <v>190</v>
      </c>
      <c r="E413" s="194" t="s">
        <v>940</v>
      </c>
      <c r="F413" s="195" t="s">
        <v>941</v>
      </c>
      <c r="G413" s="196" t="s">
        <v>193</v>
      </c>
      <c r="H413" s="197">
        <v>59.886000000000003</v>
      </c>
      <c r="I413" s="198"/>
      <c r="J413" s="199">
        <f>ROUND(I413*H413,2)</f>
        <v>0</v>
      </c>
      <c r="K413" s="200"/>
      <c r="L413" s="39"/>
      <c r="M413" s="201" t="s">
        <v>1</v>
      </c>
      <c r="N413" s="202" t="s">
        <v>41</v>
      </c>
      <c r="O413" s="71"/>
      <c r="P413" s="203">
        <f>O413*H413</f>
        <v>0</v>
      </c>
      <c r="Q413" s="203">
        <v>1.5789999999999998E-2</v>
      </c>
      <c r="R413" s="203">
        <f>Q413*H413</f>
        <v>0.94559993999999992</v>
      </c>
      <c r="S413" s="203">
        <v>0</v>
      </c>
      <c r="T413" s="204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205" t="s">
        <v>263</v>
      </c>
      <c r="AT413" s="205" t="s">
        <v>190</v>
      </c>
      <c r="AU413" s="205" t="s">
        <v>85</v>
      </c>
      <c r="AY413" s="17" t="s">
        <v>188</v>
      </c>
      <c r="BE413" s="206">
        <f>IF(N413="základní",J413,0)</f>
        <v>0</v>
      </c>
      <c r="BF413" s="206">
        <f>IF(N413="snížená",J413,0)</f>
        <v>0</v>
      </c>
      <c r="BG413" s="206">
        <f>IF(N413="zákl. přenesená",J413,0)</f>
        <v>0</v>
      </c>
      <c r="BH413" s="206">
        <f>IF(N413="sníž. přenesená",J413,0)</f>
        <v>0</v>
      </c>
      <c r="BI413" s="206">
        <f>IF(N413="nulová",J413,0)</f>
        <v>0</v>
      </c>
      <c r="BJ413" s="17" t="s">
        <v>83</v>
      </c>
      <c r="BK413" s="206">
        <f>ROUND(I413*H413,2)</f>
        <v>0</v>
      </c>
      <c r="BL413" s="17" t="s">
        <v>263</v>
      </c>
      <c r="BM413" s="205" t="s">
        <v>942</v>
      </c>
    </row>
    <row r="414" spans="1:65" s="13" customFormat="1" ht="11.25">
      <c r="B414" s="207"/>
      <c r="C414" s="208"/>
      <c r="D414" s="209" t="s">
        <v>196</v>
      </c>
      <c r="E414" s="210" t="s">
        <v>1</v>
      </c>
      <c r="F414" s="211" t="s">
        <v>1486</v>
      </c>
      <c r="G414" s="208"/>
      <c r="H414" s="212">
        <v>59.886000000000003</v>
      </c>
      <c r="I414" s="213"/>
      <c r="J414" s="208"/>
      <c r="K414" s="208"/>
      <c r="L414" s="214"/>
      <c r="M414" s="215"/>
      <c r="N414" s="216"/>
      <c r="O414" s="216"/>
      <c r="P414" s="216"/>
      <c r="Q414" s="216"/>
      <c r="R414" s="216"/>
      <c r="S414" s="216"/>
      <c r="T414" s="217"/>
      <c r="AT414" s="218" t="s">
        <v>196</v>
      </c>
      <c r="AU414" s="218" t="s">
        <v>85</v>
      </c>
      <c r="AV414" s="13" t="s">
        <v>85</v>
      </c>
      <c r="AW414" s="13" t="s">
        <v>32</v>
      </c>
      <c r="AX414" s="13" t="s">
        <v>83</v>
      </c>
      <c r="AY414" s="218" t="s">
        <v>188</v>
      </c>
    </row>
    <row r="415" spans="1:65" s="2" customFormat="1" ht="24.2" customHeight="1">
      <c r="A415" s="34"/>
      <c r="B415" s="35"/>
      <c r="C415" s="193" t="s">
        <v>876</v>
      </c>
      <c r="D415" s="193" t="s">
        <v>190</v>
      </c>
      <c r="E415" s="194" t="s">
        <v>1487</v>
      </c>
      <c r="F415" s="195" t="s">
        <v>1488</v>
      </c>
      <c r="G415" s="196" t="s">
        <v>193</v>
      </c>
      <c r="H415" s="197">
        <v>5.1449999999999996</v>
      </c>
      <c r="I415" s="198"/>
      <c r="J415" s="199">
        <f>ROUND(I415*H415,2)</f>
        <v>0</v>
      </c>
      <c r="K415" s="200"/>
      <c r="L415" s="39"/>
      <c r="M415" s="201" t="s">
        <v>1</v>
      </c>
      <c r="N415" s="202" t="s">
        <v>41</v>
      </c>
      <c r="O415" s="71"/>
      <c r="P415" s="203">
        <f>O415*H415</f>
        <v>0</v>
      </c>
      <c r="Q415" s="203">
        <v>1.5789999999999998E-2</v>
      </c>
      <c r="R415" s="203">
        <f>Q415*H415</f>
        <v>8.123954999999998E-2</v>
      </c>
      <c r="S415" s="203">
        <v>0</v>
      </c>
      <c r="T415" s="204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205" t="s">
        <v>263</v>
      </c>
      <c r="AT415" s="205" t="s">
        <v>190</v>
      </c>
      <c r="AU415" s="205" t="s">
        <v>85</v>
      </c>
      <c r="AY415" s="17" t="s">
        <v>188</v>
      </c>
      <c r="BE415" s="206">
        <f>IF(N415="základní",J415,0)</f>
        <v>0</v>
      </c>
      <c r="BF415" s="206">
        <f>IF(N415="snížená",J415,0)</f>
        <v>0</v>
      </c>
      <c r="BG415" s="206">
        <f>IF(N415="zákl. přenesená",J415,0)</f>
        <v>0</v>
      </c>
      <c r="BH415" s="206">
        <f>IF(N415="sníž. přenesená",J415,0)</f>
        <v>0</v>
      </c>
      <c r="BI415" s="206">
        <f>IF(N415="nulová",J415,0)</f>
        <v>0</v>
      </c>
      <c r="BJ415" s="17" t="s">
        <v>83</v>
      </c>
      <c r="BK415" s="206">
        <f>ROUND(I415*H415,2)</f>
        <v>0</v>
      </c>
      <c r="BL415" s="17" t="s">
        <v>263</v>
      </c>
      <c r="BM415" s="205" t="s">
        <v>1489</v>
      </c>
    </row>
    <row r="416" spans="1:65" s="15" customFormat="1" ht="11.25">
      <c r="B416" s="230"/>
      <c r="C416" s="231"/>
      <c r="D416" s="209" t="s">
        <v>196</v>
      </c>
      <c r="E416" s="232" t="s">
        <v>1</v>
      </c>
      <c r="F416" s="233" t="s">
        <v>1490</v>
      </c>
      <c r="G416" s="231"/>
      <c r="H416" s="232" t="s">
        <v>1</v>
      </c>
      <c r="I416" s="234"/>
      <c r="J416" s="231"/>
      <c r="K416" s="231"/>
      <c r="L416" s="235"/>
      <c r="M416" s="236"/>
      <c r="N416" s="237"/>
      <c r="O416" s="237"/>
      <c r="P416" s="237"/>
      <c r="Q416" s="237"/>
      <c r="R416" s="237"/>
      <c r="S416" s="237"/>
      <c r="T416" s="238"/>
      <c r="AT416" s="239" t="s">
        <v>196</v>
      </c>
      <c r="AU416" s="239" t="s">
        <v>85</v>
      </c>
      <c r="AV416" s="15" t="s">
        <v>83</v>
      </c>
      <c r="AW416" s="15" t="s">
        <v>32</v>
      </c>
      <c r="AX416" s="15" t="s">
        <v>76</v>
      </c>
      <c r="AY416" s="239" t="s">
        <v>188</v>
      </c>
    </row>
    <row r="417" spans="1:65" s="13" customFormat="1" ht="11.25">
      <c r="B417" s="207"/>
      <c r="C417" s="208"/>
      <c r="D417" s="209" t="s">
        <v>196</v>
      </c>
      <c r="E417" s="210" t="s">
        <v>1</v>
      </c>
      <c r="F417" s="211" t="s">
        <v>1491</v>
      </c>
      <c r="G417" s="208"/>
      <c r="H417" s="212">
        <v>5.1449999999999996</v>
      </c>
      <c r="I417" s="213"/>
      <c r="J417" s="208"/>
      <c r="K417" s="208"/>
      <c r="L417" s="214"/>
      <c r="M417" s="215"/>
      <c r="N417" s="216"/>
      <c r="O417" s="216"/>
      <c r="P417" s="216"/>
      <c r="Q417" s="216"/>
      <c r="R417" s="216"/>
      <c r="S417" s="216"/>
      <c r="T417" s="217"/>
      <c r="AT417" s="218" t="s">
        <v>196</v>
      </c>
      <c r="AU417" s="218" t="s">
        <v>85</v>
      </c>
      <c r="AV417" s="13" t="s">
        <v>85</v>
      </c>
      <c r="AW417" s="13" t="s">
        <v>32</v>
      </c>
      <c r="AX417" s="13" t="s">
        <v>83</v>
      </c>
      <c r="AY417" s="218" t="s">
        <v>188</v>
      </c>
    </row>
    <row r="418" spans="1:65" s="2" customFormat="1" ht="24.2" customHeight="1">
      <c r="A418" s="34"/>
      <c r="B418" s="35"/>
      <c r="C418" s="193" t="s">
        <v>882</v>
      </c>
      <c r="D418" s="193" t="s">
        <v>190</v>
      </c>
      <c r="E418" s="194" t="s">
        <v>1492</v>
      </c>
      <c r="F418" s="195" t="s">
        <v>1493</v>
      </c>
      <c r="G418" s="196" t="s">
        <v>358</v>
      </c>
      <c r="H418" s="197">
        <v>1.0269999999999999</v>
      </c>
      <c r="I418" s="198"/>
      <c r="J418" s="199">
        <f>ROUND(I418*H418,2)</f>
        <v>0</v>
      </c>
      <c r="K418" s="200"/>
      <c r="L418" s="39"/>
      <c r="M418" s="201" t="s">
        <v>1</v>
      </c>
      <c r="N418" s="202" t="s">
        <v>41</v>
      </c>
      <c r="O418" s="71"/>
      <c r="P418" s="203">
        <f>O418*H418</f>
        <v>0</v>
      </c>
      <c r="Q418" s="203">
        <v>0</v>
      </c>
      <c r="R418" s="203">
        <f>Q418*H418</f>
        <v>0</v>
      </c>
      <c r="S418" s="203">
        <v>0</v>
      </c>
      <c r="T418" s="204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205" t="s">
        <v>263</v>
      </c>
      <c r="AT418" s="205" t="s">
        <v>190</v>
      </c>
      <c r="AU418" s="205" t="s">
        <v>85</v>
      </c>
      <c r="AY418" s="17" t="s">
        <v>188</v>
      </c>
      <c r="BE418" s="206">
        <f>IF(N418="základní",J418,0)</f>
        <v>0</v>
      </c>
      <c r="BF418" s="206">
        <f>IF(N418="snížená",J418,0)</f>
        <v>0</v>
      </c>
      <c r="BG418" s="206">
        <f>IF(N418="zákl. přenesená",J418,0)</f>
        <v>0</v>
      </c>
      <c r="BH418" s="206">
        <f>IF(N418="sníž. přenesená",J418,0)</f>
        <v>0</v>
      </c>
      <c r="BI418" s="206">
        <f>IF(N418="nulová",J418,0)</f>
        <v>0</v>
      </c>
      <c r="BJ418" s="17" t="s">
        <v>83</v>
      </c>
      <c r="BK418" s="206">
        <f>ROUND(I418*H418,2)</f>
        <v>0</v>
      </c>
      <c r="BL418" s="17" t="s">
        <v>263</v>
      </c>
      <c r="BM418" s="205" t="s">
        <v>947</v>
      </c>
    </row>
    <row r="419" spans="1:65" s="12" customFormat="1" ht="22.9" customHeight="1">
      <c r="B419" s="177"/>
      <c r="C419" s="178"/>
      <c r="D419" s="179" t="s">
        <v>75</v>
      </c>
      <c r="E419" s="191" t="s">
        <v>948</v>
      </c>
      <c r="F419" s="191" t="s">
        <v>949</v>
      </c>
      <c r="G419" s="178"/>
      <c r="H419" s="178"/>
      <c r="I419" s="181"/>
      <c r="J419" s="192">
        <f>BK419</f>
        <v>0</v>
      </c>
      <c r="K419" s="178"/>
      <c r="L419" s="183"/>
      <c r="M419" s="184"/>
      <c r="N419" s="185"/>
      <c r="O419" s="185"/>
      <c r="P419" s="186">
        <f>SUM(P420:P469)</f>
        <v>0</v>
      </c>
      <c r="Q419" s="185"/>
      <c r="R419" s="186">
        <f>SUM(R420:R469)</f>
        <v>0.98260590000000003</v>
      </c>
      <c r="S419" s="185"/>
      <c r="T419" s="187">
        <f>SUM(T420:T469)</f>
        <v>0.33901629999999999</v>
      </c>
      <c r="AR419" s="188" t="s">
        <v>85</v>
      </c>
      <c r="AT419" s="189" t="s">
        <v>75</v>
      </c>
      <c r="AU419" s="189" t="s">
        <v>83</v>
      </c>
      <c r="AY419" s="188" t="s">
        <v>188</v>
      </c>
      <c r="BK419" s="190">
        <f>SUM(BK420:BK469)</f>
        <v>0</v>
      </c>
    </row>
    <row r="420" spans="1:65" s="2" customFormat="1" ht="14.45" customHeight="1">
      <c r="A420" s="34"/>
      <c r="B420" s="35"/>
      <c r="C420" s="193" t="s">
        <v>887</v>
      </c>
      <c r="D420" s="193" t="s">
        <v>190</v>
      </c>
      <c r="E420" s="194" t="s">
        <v>951</v>
      </c>
      <c r="F420" s="195" t="s">
        <v>952</v>
      </c>
      <c r="G420" s="196" t="s">
        <v>243</v>
      </c>
      <c r="H420" s="197">
        <v>9</v>
      </c>
      <c r="I420" s="198"/>
      <c r="J420" s="199">
        <f>ROUND(I420*H420,2)</f>
        <v>0</v>
      </c>
      <c r="K420" s="200"/>
      <c r="L420" s="39"/>
      <c r="M420" s="201" t="s">
        <v>1</v>
      </c>
      <c r="N420" s="202" t="s">
        <v>41</v>
      </c>
      <c r="O420" s="71"/>
      <c r="P420" s="203">
        <f>O420*H420</f>
        <v>0</v>
      </c>
      <c r="Q420" s="203">
        <v>0</v>
      </c>
      <c r="R420" s="203">
        <f>Q420*H420</f>
        <v>0</v>
      </c>
      <c r="S420" s="203">
        <v>6.7000000000000002E-4</v>
      </c>
      <c r="T420" s="204">
        <f>S420*H420</f>
        <v>6.0300000000000006E-3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205" t="s">
        <v>263</v>
      </c>
      <c r="AT420" s="205" t="s">
        <v>190</v>
      </c>
      <c r="AU420" s="205" t="s">
        <v>85</v>
      </c>
      <c r="AY420" s="17" t="s">
        <v>188</v>
      </c>
      <c r="BE420" s="206">
        <f>IF(N420="základní",J420,0)</f>
        <v>0</v>
      </c>
      <c r="BF420" s="206">
        <f>IF(N420="snížená",J420,0)</f>
        <v>0</v>
      </c>
      <c r="BG420" s="206">
        <f>IF(N420="zákl. přenesená",J420,0)</f>
        <v>0</v>
      </c>
      <c r="BH420" s="206">
        <f>IF(N420="sníž. přenesená",J420,0)</f>
        <v>0</v>
      </c>
      <c r="BI420" s="206">
        <f>IF(N420="nulová",J420,0)</f>
        <v>0</v>
      </c>
      <c r="BJ420" s="17" t="s">
        <v>83</v>
      </c>
      <c r="BK420" s="206">
        <f>ROUND(I420*H420,2)</f>
        <v>0</v>
      </c>
      <c r="BL420" s="17" t="s">
        <v>263</v>
      </c>
      <c r="BM420" s="205" t="s">
        <v>953</v>
      </c>
    </row>
    <row r="421" spans="1:65" s="13" customFormat="1" ht="11.25">
      <c r="B421" s="207"/>
      <c r="C421" s="208"/>
      <c r="D421" s="209" t="s">
        <v>196</v>
      </c>
      <c r="E421" s="210" t="s">
        <v>1</v>
      </c>
      <c r="F421" s="211" t="s">
        <v>954</v>
      </c>
      <c r="G421" s="208"/>
      <c r="H421" s="212">
        <v>9</v>
      </c>
      <c r="I421" s="213"/>
      <c r="J421" s="208"/>
      <c r="K421" s="208"/>
      <c r="L421" s="214"/>
      <c r="M421" s="215"/>
      <c r="N421" s="216"/>
      <c r="O421" s="216"/>
      <c r="P421" s="216"/>
      <c r="Q421" s="216"/>
      <c r="R421" s="216"/>
      <c r="S421" s="216"/>
      <c r="T421" s="217"/>
      <c r="AT421" s="218" t="s">
        <v>196</v>
      </c>
      <c r="AU421" s="218" t="s">
        <v>85</v>
      </c>
      <c r="AV421" s="13" t="s">
        <v>85</v>
      </c>
      <c r="AW421" s="13" t="s">
        <v>32</v>
      </c>
      <c r="AX421" s="13" t="s">
        <v>83</v>
      </c>
      <c r="AY421" s="218" t="s">
        <v>188</v>
      </c>
    </row>
    <row r="422" spans="1:65" s="2" customFormat="1" ht="14.45" customHeight="1">
      <c r="A422" s="34"/>
      <c r="B422" s="35"/>
      <c r="C422" s="193" t="s">
        <v>890</v>
      </c>
      <c r="D422" s="193" t="s">
        <v>190</v>
      </c>
      <c r="E422" s="194" t="s">
        <v>1494</v>
      </c>
      <c r="F422" s="195" t="s">
        <v>1495</v>
      </c>
      <c r="G422" s="196" t="s">
        <v>193</v>
      </c>
      <c r="H422" s="197">
        <v>5.1449999999999996</v>
      </c>
      <c r="I422" s="198"/>
      <c r="J422" s="199">
        <f>ROUND(I422*H422,2)</f>
        <v>0</v>
      </c>
      <c r="K422" s="200"/>
      <c r="L422" s="39"/>
      <c r="M422" s="201" t="s">
        <v>1</v>
      </c>
      <c r="N422" s="202" t="s">
        <v>41</v>
      </c>
      <c r="O422" s="71"/>
      <c r="P422" s="203">
        <f>O422*H422</f>
        <v>0</v>
      </c>
      <c r="Q422" s="203">
        <v>0</v>
      </c>
      <c r="R422" s="203">
        <f>Q422*H422</f>
        <v>0</v>
      </c>
      <c r="S422" s="203">
        <v>5.94E-3</v>
      </c>
      <c r="T422" s="204">
        <f>S422*H422</f>
        <v>3.0561299999999996E-2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205" t="s">
        <v>263</v>
      </c>
      <c r="AT422" s="205" t="s">
        <v>190</v>
      </c>
      <c r="AU422" s="205" t="s">
        <v>85</v>
      </c>
      <c r="AY422" s="17" t="s">
        <v>188</v>
      </c>
      <c r="BE422" s="206">
        <f>IF(N422="základní",J422,0)</f>
        <v>0</v>
      </c>
      <c r="BF422" s="206">
        <f>IF(N422="snížená",J422,0)</f>
        <v>0</v>
      </c>
      <c r="BG422" s="206">
        <f>IF(N422="zákl. přenesená",J422,0)</f>
        <v>0</v>
      </c>
      <c r="BH422" s="206">
        <f>IF(N422="sníž. přenesená",J422,0)</f>
        <v>0</v>
      </c>
      <c r="BI422" s="206">
        <f>IF(N422="nulová",J422,0)</f>
        <v>0</v>
      </c>
      <c r="BJ422" s="17" t="s">
        <v>83</v>
      </c>
      <c r="BK422" s="206">
        <f>ROUND(I422*H422,2)</f>
        <v>0</v>
      </c>
      <c r="BL422" s="17" t="s">
        <v>263</v>
      </c>
      <c r="BM422" s="205" t="s">
        <v>1496</v>
      </c>
    </row>
    <row r="423" spans="1:65" s="13" customFormat="1" ht="11.25">
      <c r="B423" s="207"/>
      <c r="C423" s="208"/>
      <c r="D423" s="209" t="s">
        <v>196</v>
      </c>
      <c r="E423" s="210" t="s">
        <v>1</v>
      </c>
      <c r="F423" s="211" t="s">
        <v>1491</v>
      </c>
      <c r="G423" s="208"/>
      <c r="H423" s="212">
        <v>5.1449999999999996</v>
      </c>
      <c r="I423" s="213"/>
      <c r="J423" s="208"/>
      <c r="K423" s="208"/>
      <c r="L423" s="214"/>
      <c r="M423" s="215"/>
      <c r="N423" s="216"/>
      <c r="O423" s="216"/>
      <c r="P423" s="216"/>
      <c r="Q423" s="216"/>
      <c r="R423" s="216"/>
      <c r="S423" s="216"/>
      <c r="T423" s="217"/>
      <c r="AT423" s="218" t="s">
        <v>196</v>
      </c>
      <c r="AU423" s="218" t="s">
        <v>85</v>
      </c>
      <c r="AV423" s="13" t="s">
        <v>85</v>
      </c>
      <c r="AW423" s="13" t="s">
        <v>32</v>
      </c>
      <c r="AX423" s="13" t="s">
        <v>83</v>
      </c>
      <c r="AY423" s="218" t="s">
        <v>188</v>
      </c>
    </row>
    <row r="424" spans="1:65" s="2" customFormat="1" ht="24.2" customHeight="1">
      <c r="A424" s="34"/>
      <c r="B424" s="35"/>
      <c r="C424" s="193" t="s">
        <v>896</v>
      </c>
      <c r="D424" s="193" t="s">
        <v>190</v>
      </c>
      <c r="E424" s="194" t="s">
        <v>956</v>
      </c>
      <c r="F424" s="195" t="s">
        <v>957</v>
      </c>
      <c r="G424" s="196" t="s">
        <v>243</v>
      </c>
      <c r="H424" s="197">
        <v>104.3</v>
      </c>
      <c r="I424" s="198"/>
      <c r="J424" s="199">
        <f>ROUND(I424*H424,2)</f>
        <v>0</v>
      </c>
      <c r="K424" s="200"/>
      <c r="L424" s="39"/>
      <c r="M424" s="201" t="s">
        <v>1</v>
      </c>
      <c r="N424" s="202" t="s">
        <v>41</v>
      </c>
      <c r="O424" s="71"/>
      <c r="P424" s="203">
        <f>O424*H424</f>
        <v>0</v>
      </c>
      <c r="Q424" s="203">
        <v>0</v>
      </c>
      <c r="R424" s="203">
        <f>Q424*H424</f>
        <v>0</v>
      </c>
      <c r="S424" s="203">
        <v>1.91E-3</v>
      </c>
      <c r="T424" s="204">
        <f>S424*H424</f>
        <v>0.199213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205" t="s">
        <v>263</v>
      </c>
      <c r="AT424" s="205" t="s">
        <v>190</v>
      </c>
      <c r="AU424" s="205" t="s">
        <v>85</v>
      </c>
      <c r="AY424" s="17" t="s">
        <v>188</v>
      </c>
      <c r="BE424" s="206">
        <f>IF(N424="základní",J424,0)</f>
        <v>0</v>
      </c>
      <c r="BF424" s="206">
        <f>IF(N424="snížená",J424,0)</f>
        <v>0</v>
      </c>
      <c r="BG424" s="206">
        <f>IF(N424="zákl. přenesená",J424,0)</f>
        <v>0</v>
      </c>
      <c r="BH424" s="206">
        <f>IF(N424="sníž. přenesená",J424,0)</f>
        <v>0</v>
      </c>
      <c r="BI424" s="206">
        <f>IF(N424="nulová",J424,0)</f>
        <v>0</v>
      </c>
      <c r="BJ424" s="17" t="s">
        <v>83</v>
      </c>
      <c r="BK424" s="206">
        <f>ROUND(I424*H424,2)</f>
        <v>0</v>
      </c>
      <c r="BL424" s="17" t="s">
        <v>263</v>
      </c>
      <c r="BM424" s="205" t="s">
        <v>958</v>
      </c>
    </row>
    <row r="425" spans="1:65" s="13" customFormat="1" ht="11.25">
      <c r="B425" s="207"/>
      <c r="C425" s="208"/>
      <c r="D425" s="209" t="s">
        <v>196</v>
      </c>
      <c r="E425" s="210" t="s">
        <v>1</v>
      </c>
      <c r="F425" s="211" t="s">
        <v>1497</v>
      </c>
      <c r="G425" s="208"/>
      <c r="H425" s="212">
        <v>104.3</v>
      </c>
      <c r="I425" s="213"/>
      <c r="J425" s="208"/>
      <c r="K425" s="208"/>
      <c r="L425" s="214"/>
      <c r="M425" s="215"/>
      <c r="N425" s="216"/>
      <c r="O425" s="216"/>
      <c r="P425" s="216"/>
      <c r="Q425" s="216"/>
      <c r="R425" s="216"/>
      <c r="S425" s="216"/>
      <c r="T425" s="217"/>
      <c r="AT425" s="218" t="s">
        <v>196</v>
      </c>
      <c r="AU425" s="218" t="s">
        <v>85</v>
      </c>
      <c r="AV425" s="13" t="s">
        <v>85</v>
      </c>
      <c r="AW425" s="13" t="s">
        <v>32</v>
      </c>
      <c r="AX425" s="13" t="s">
        <v>83</v>
      </c>
      <c r="AY425" s="218" t="s">
        <v>188</v>
      </c>
    </row>
    <row r="426" spans="1:65" s="2" customFormat="1" ht="14.45" customHeight="1">
      <c r="A426" s="34"/>
      <c r="B426" s="35"/>
      <c r="C426" s="193" t="s">
        <v>900</v>
      </c>
      <c r="D426" s="193" t="s">
        <v>190</v>
      </c>
      <c r="E426" s="194" t="s">
        <v>961</v>
      </c>
      <c r="F426" s="195" t="s">
        <v>962</v>
      </c>
      <c r="G426" s="196" t="s">
        <v>243</v>
      </c>
      <c r="H426" s="197">
        <v>35.700000000000003</v>
      </c>
      <c r="I426" s="198"/>
      <c r="J426" s="199">
        <f>ROUND(I426*H426,2)</f>
        <v>0</v>
      </c>
      <c r="K426" s="200"/>
      <c r="L426" s="39"/>
      <c r="M426" s="201" t="s">
        <v>1</v>
      </c>
      <c r="N426" s="202" t="s">
        <v>41</v>
      </c>
      <c r="O426" s="71"/>
      <c r="P426" s="203">
        <f>O426*H426</f>
        <v>0</v>
      </c>
      <c r="Q426" s="203">
        <v>0</v>
      </c>
      <c r="R426" s="203">
        <f>Q426*H426</f>
        <v>0</v>
      </c>
      <c r="S426" s="203">
        <v>1.67E-3</v>
      </c>
      <c r="T426" s="204">
        <f>S426*H426</f>
        <v>5.9619000000000005E-2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205" t="s">
        <v>263</v>
      </c>
      <c r="AT426" s="205" t="s">
        <v>190</v>
      </c>
      <c r="AU426" s="205" t="s">
        <v>85</v>
      </c>
      <c r="AY426" s="17" t="s">
        <v>188</v>
      </c>
      <c r="BE426" s="206">
        <f>IF(N426="základní",J426,0)</f>
        <v>0</v>
      </c>
      <c r="BF426" s="206">
        <f>IF(N426="snížená",J426,0)</f>
        <v>0</v>
      </c>
      <c r="BG426" s="206">
        <f>IF(N426="zákl. přenesená",J426,0)</f>
        <v>0</v>
      </c>
      <c r="BH426" s="206">
        <f>IF(N426="sníž. přenesená",J426,0)</f>
        <v>0</v>
      </c>
      <c r="BI426" s="206">
        <f>IF(N426="nulová",J426,0)</f>
        <v>0</v>
      </c>
      <c r="BJ426" s="17" t="s">
        <v>83</v>
      </c>
      <c r="BK426" s="206">
        <f>ROUND(I426*H426,2)</f>
        <v>0</v>
      </c>
      <c r="BL426" s="17" t="s">
        <v>263</v>
      </c>
      <c r="BM426" s="205" t="s">
        <v>963</v>
      </c>
    </row>
    <row r="427" spans="1:65" s="13" customFormat="1" ht="11.25">
      <c r="B427" s="207"/>
      <c r="C427" s="208"/>
      <c r="D427" s="209" t="s">
        <v>196</v>
      </c>
      <c r="E427" s="210" t="s">
        <v>1</v>
      </c>
      <c r="F427" s="211" t="s">
        <v>1498</v>
      </c>
      <c r="G427" s="208"/>
      <c r="H427" s="212">
        <v>0.9</v>
      </c>
      <c r="I427" s="213"/>
      <c r="J427" s="208"/>
      <c r="K427" s="208"/>
      <c r="L427" s="214"/>
      <c r="M427" s="215"/>
      <c r="N427" s="216"/>
      <c r="O427" s="216"/>
      <c r="P427" s="216"/>
      <c r="Q427" s="216"/>
      <c r="R427" s="216"/>
      <c r="S427" s="216"/>
      <c r="T427" s="217"/>
      <c r="AT427" s="218" t="s">
        <v>196</v>
      </c>
      <c r="AU427" s="218" t="s">
        <v>85</v>
      </c>
      <c r="AV427" s="13" t="s">
        <v>85</v>
      </c>
      <c r="AW427" s="13" t="s">
        <v>32</v>
      </c>
      <c r="AX427" s="13" t="s">
        <v>76</v>
      </c>
      <c r="AY427" s="218" t="s">
        <v>188</v>
      </c>
    </row>
    <row r="428" spans="1:65" s="13" customFormat="1" ht="11.25">
      <c r="B428" s="207"/>
      <c r="C428" s="208"/>
      <c r="D428" s="209" t="s">
        <v>196</v>
      </c>
      <c r="E428" s="210" t="s">
        <v>1</v>
      </c>
      <c r="F428" s="211" t="s">
        <v>1499</v>
      </c>
      <c r="G428" s="208"/>
      <c r="H428" s="212">
        <v>8.4</v>
      </c>
      <c r="I428" s="213"/>
      <c r="J428" s="208"/>
      <c r="K428" s="208"/>
      <c r="L428" s="214"/>
      <c r="M428" s="215"/>
      <c r="N428" s="216"/>
      <c r="O428" s="216"/>
      <c r="P428" s="216"/>
      <c r="Q428" s="216"/>
      <c r="R428" s="216"/>
      <c r="S428" s="216"/>
      <c r="T428" s="217"/>
      <c r="AT428" s="218" t="s">
        <v>196</v>
      </c>
      <c r="AU428" s="218" t="s">
        <v>85</v>
      </c>
      <c r="AV428" s="13" t="s">
        <v>85</v>
      </c>
      <c r="AW428" s="13" t="s">
        <v>32</v>
      </c>
      <c r="AX428" s="13" t="s">
        <v>76</v>
      </c>
      <c r="AY428" s="218" t="s">
        <v>188</v>
      </c>
    </row>
    <row r="429" spans="1:65" s="13" customFormat="1" ht="11.25">
      <c r="B429" s="207"/>
      <c r="C429" s="208"/>
      <c r="D429" s="209" t="s">
        <v>196</v>
      </c>
      <c r="E429" s="210" t="s">
        <v>1</v>
      </c>
      <c r="F429" s="211" t="s">
        <v>1500</v>
      </c>
      <c r="G429" s="208"/>
      <c r="H429" s="212">
        <v>6</v>
      </c>
      <c r="I429" s="213"/>
      <c r="J429" s="208"/>
      <c r="K429" s="208"/>
      <c r="L429" s="214"/>
      <c r="M429" s="215"/>
      <c r="N429" s="216"/>
      <c r="O429" s="216"/>
      <c r="P429" s="216"/>
      <c r="Q429" s="216"/>
      <c r="R429" s="216"/>
      <c r="S429" s="216"/>
      <c r="T429" s="217"/>
      <c r="AT429" s="218" t="s">
        <v>196</v>
      </c>
      <c r="AU429" s="218" t="s">
        <v>85</v>
      </c>
      <c r="AV429" s="13" t="s">
        <v>85</v>
      </c>
      <c r="AW429" s="13" t="s">
        <v>32</v>
      </c>
      <c r="AX429" s="13" t="s">
        <v>76</v>
      </c>
      <c r="AY429" s="218" t="s">
        <v>188</v>
      </c>
    </row>
    <row r="430" spans="1:65" s="13" customFormat="1" ht="11.25">
      <c r="B430" s="207"/>
      <c r="C430" s="208"/>
      <c r="D430" s="209" t="s">
        <v>196</v>
      </c>
      <c r="E430" s="210" t="s">
        <v>1</v>
      </c>
      <c r="F430" s="211" t="s">
        <v>1501</v>
      </c>
      <c r="G430" s="208"/>
      <c r="H430" s="212">
        <v>4.8</v>
      </c>
      <c r="I430" s="213"/>
      <c r="J430" s="208"/>
      <c r="K430" s="208"/>
      <c r="L430" s="214"/>
      <c r="M430" s="215"/>
      <c r="N430" s="216"/>
      <c r="O430" s="216"/>
      <c r="P430" s="216"/>
      <c r="Q430" s="216"/>
      <c r="R430" s="216"/>
      <c r="S430" s="216"/>
      <c r="T430" s="217"/>
      <c r="AT430" s="218" t="s">
        <v>196</v>
      </c>
      <c r="AU430" s="218" t="s">
        <v>85</v>
      </c>
      <c r="AV430" s="13" t="s">
        <v>85</v>
      </c>
      <c r="AW430" s="13" t="s">
        <v>32</v>
      </c>
      <c r="AX430" s="13" t="s">
        <v>76</v>
      </c>
      <c r="AY430" s="218" t="s">
        <v>188</v>
      </c>
    </row>
    <row r="431" spans="1:65" s="13" customFormat="1" ht="11.25">
      <c r="B431" s="207"/>
      <c r="C431" s="208"/>
      <c r="D431" s="209" t="s">
        <v>196</v>
      </c>
      <c r="E431" s="210" t="s">
        <v>1</v>
      </c>
      <c r="F431" s="211" t="s">
        <v>1502</v>
      </c>
      <c r="G431" s="208"/>
      <c r="H431" s="212">
        <v>10.8</v>
      </c>
      <c r="I431" s="213"/>
      <c r="J431" s="208"/>
      <c r="K431" s="208"/>
      <c r="L431" s="214"/>
      <c r="M431" s="215"/>
      <c r="N431" s="216"/>
      <c r="O431" s="216"/>
      <c r="P431" s="216"/>
      <c r="Q431" s="216"/>
      <c r="R431" s="216"/>
      <c r="S431" s="216"/>
      <c r="T431" s="217"/>
      <c r="AT431" s="218" t="s">
        <v>196</v>
      </c>
      <c r="AU431" s="218" t="s">
        <v>85</v>
      </c>
      <c r="AV431" s="13" t="s">
        <v>85</v>
      </c>
      <c r="AW431" s="13" t="s">
        <v>32</v>
      </c>
      <c r="AX431" s="13" t="s">
        <v>76</v>
      </c>
      <c r="AY431" s="218" t="s">
        <v>188</v>
      </c>
    </row>
    <row r="432" spans="1:65" s="13" customFormat="1" ht="11.25">
      <c r="B432" s="207"/>
      <c r="C432" s="208"/>
      <c r="D432" s="209" t="s">
        <v>196</v>
      </c>
      <c r="E432" s="210" t="s">
        <v>1</v>
      </c>
      <c r="F432" s="211" t="s">
        <v>1503</v>
      </c>
      <c r="G432" s="208"/>
      <c r="H432" s="212">
        <v>4.8</v>
      </c>
      <c r="I432" s="213"/>
      <c r="J432" s="208"/>
      <c r="K432" s="208"/>
      <c r="L432" s="214"/>
      <c r="M432" s="215"/>
      <c r="N432" s="216"/>
      <c r="O432" s="216"/>
      <c r="P432" s="216"/>
      <c r="Q432" s="216"/>
      <c r="R432" s="216"/>
      <c r="S432" s="216"/>
      <c r="T432" s="217"/>
      <c r="AT432" s="218" t="s">
        <v>196</v>
      </c>
      <c r="AU432" s="218" t="s">
        <v>85</v>
      </c>
      <c r="AV432" s="13" t="s">
        <v>85</v>
      </c>
      <c r="AW432" s="13" t="s">
        <v>32</v>
      </c>
      <c r="AX432" s="13" t="s">
        <v>76</v>
      </c>
      <c r="AY432" s="218" t="s">
        <v>188</v>
      </c>
    </row>
    <row r="433" spans="1:65" s="14" customFormat="1" ht="11.25">
      <c r="B433" s="219"/>
      <c r="C433" s="220"/>
      <c r="D433" s="209" t="s">
        <v>196</v>
      </c>
      <c r="E433" s="221" t="s">
        <v>1</v>
      </c>
      <c r="F433" s="222" t="s">
        <v>200</v>
      </c>
      <c r="G433" s="220"/>
      <c r="H433" s="223">
        <v>35.700000000000003</v>
      </c>
      <c r="I433" s="224"/>
      <c r="J433" s="220"/>
      <c r="K433" s="220"/>
      <c r="L433" s="225"/>
      <c r="M433" s="226"/>
      <c r="N433" s="227"/>
      <c r="O433" s="227"/>
      <c r="P433" s="227"/>
      <c r="Q433" s="227"/>
      <c r="R433" s="227"/>
      <c r="S433" s="227"/>
      <c r="T433" s="228"/>
      <c r="AT433" s="229" t="s">
        <v>196</v>
      </c>
      <c r="AU433" s="229" t="s">
        <v>85</v>
      </c>
      <c r="AV433" s="14" t="s">
        <v>194</v>
      </c>
      <c r="AW433" s="14" t="s">
        <v>32</v>
      </c>
      <c r="AX433" s="14" t="s">
        <v>83</v>
      </c>
      <c r="AY433" s="229" t="s">
        <v>188</v>
      </c>
    </row>
    <row r="434" spans="1:65" s="2" customFormat="1" ht="14.45" customHeight="1">
      <c r="A434" s="34"/>
      <c r="B434" s="35"/>
      <c r="C434" s="193" t="s">
        <v>904</v>
      </c>
      <c r="D434" s="193" t="s">
        <v>190</v>
      </c>
      <c r="E434" s="194" t="s">
        <v>1504</v>
      </c>
      <c r="F434" s="195" t="s">
        <v>1505</v>
      </c>
      <c r="G434" s="196" t="s">
        <v>243</v>
      </c>
      <c r="H434" s="197">
        <v>8.6999999999999993</v>
      </c>
      <c r="I434" s="198"/>
      <c r="J434" s="199">
        <f>ROUND(I434*H434,2)</f>
        <v>0</v>
      </c>
      <c r="K434" s="200"/>
      <c r="L434" s="39"/>
      <c r="M434" s="201" t="s">
        <v>1</v>
      </c>
      <c r="N434" s="202" t="s">
        <v>41</v>
      </c>
      <c r="O434" s="71"/>
      <c r="P434" s="203">
        <f>O434*H434</f>
        <v>0</v>
      </c>
      <c r="Q434" s="203">
        <v>0</v>
      </c>
      <c r="R434" s="203">
        <f>Q434*H434</f>
        <v>0</v>
      </c>
      <c r="S434" s="203">
        <v>1.75E-3</v>
      </c>
      <c r="T434" s="204">
        <f>S434*H434</f>
        <v>1.5224999999999999E-2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205" t="s">
        <v>263</v>
      </c>
      <c r="AT434" s="205" t="s">
        <v>190</v>
      </c>
      <c r="AU434" s="205" t="s">
        <v>85</v>
      </c>
      <c r="AY434" s="17" t="s">
        <v>188</v>
      </c>
      <c r="BE434" s="206">
        <f>IF(N434="základní",J434,0)</f>
        <v>0</v>
      </c>
      <c r="BF434" s="206">
        <f>IF(N434="snížená",J434,0)</f>
        <v>0</v>
      </c>
      <c r="BG434" s="206">
        <f>IF(N434="zákl. přenesená",J434,0)</f>
        <v>0</v>
      </c>
      <c r="BH434" s="206">
        <f>IF(N434="sníž. přenesená",J434,0)</f>
        <v>0</v>
      </c>
      <c r="BI434" s="206">
        <f>IF(N434="nulová",J434,0)</f>
        <v>0</v>
      </c>
      <c r="BJ434" s="17" t="s">
        <v>83</v>
      </c>
      <c r="BK434" s="206">
        <f>ROUND(I434*H434,2)</f>
        <v>0</v>
      </c>
      <c r="BL434" s="17" t="s">
        <v>263</v>
      </c>
      <c r="BM434" s="205" t="s">
        <v>1506</v>
      </c>
    </row>
    <row r="435" spans="1:65" s="15" customFormat="1" ht="11.25">
      <c r="B435" s="230"/>
      <c r="C435" s="231"/>
      <c r="D435" s="209" t="s">
        <v>196</v>
      </c>
      <c r="E435" s="232" t="s">
        <v>1</v>
      </c>
      <c r="F435" s="233" t="s">
        <v>1507</v>
      </c>
      <c r="G435" s="231"/>
      <c r="H435" s="232" t="s">
        <v>1</v>
      </c>
      <c r="I435" s="234"/>
      <c r="J435" s="231"/>
      <c r="K435" s="231"/>
      <c r="L435" s="235"/>
      <c r="M435" s="236"/>
      <c r="N435" s="237"/>
      <c r="O435" s="237"/>
      <c r="P435" s="237"/>
      <c r="Q435" s="237"/>
      <c r="R435" s="237"/>
      <c r="S435" s="237"/>
      <c r="T435" s="238"/>
      <c r="AT435" s="239" t="s">
        <v>196</v>
      </c>
      <c r="AU435" s="239" t="s">
        <v>85</v>
      </c>
      <c r="AV435" s="15" t="s">
        <v>83</v>
      </c>
      <c r="AW435" s="15" t="s">
        <v>32</v>
      </c>
      <c r="AX435" s="15" t="s">
        <v>76</v>
      </c>
      <c r="AY435" s="239" t="s">
        <v>188</v>
      </c>
    </row>
    <row r="436" spans="1:65" s="15" customFormat="1" ht="11.25">
      <c r="B436" s="230"/>
      <c r="C436" s="231"/>
      <c r="D436" s="209" t="s">
        <v>196</v>
      </c>
      <c r="E436" s="232" t="s">
        <v>1</v>
      </c>
      <c r="F436" s="233" t="s">
        <v>1508</v>
      </c>
      <c r="G436" s="231"/>
      <c r="H436" s="232" t="s">
        <v>1</v>
      </c>
      <c r="I436" s="234"/>
      <c r="J436" s="231"/>
      <c r="K436" s="231"/>
      <c r="L436" s="235"/>
      <c r="M436" s="236"/>
      <c r="N436" s="237"/>
      <c r="O436" s="237"/>
      <c r="P436" s="237"/>
      <c r="Q436" s="237"/>
      <c r="R436" s="237"/>
      <c r="S436" s="237"/>
      <c r="T436" s="238"/>
      <c r="AT436" s="239" t="s">
        <v>196</v>
      </c>
      <c r="AU436" s="239" t="s">
        <v>85</v>
      </c>
      <c r="AV436" s="15" t="s">
        <v>83</v>
      </c>
      <c r="AW436" s="15" t="s">
        <v>32</v>
      </c>
      <c r="AX436" s="15" t="s">
        <v>76</v>
      </c>
      <c r="AY436" s="239" t="s">
        <v>188</v>
      </c>
    </row>
    <row r="437" spans="1:65" s="13" customFormat="1" ht="11.25">
      <c r="B437" s="207"/>
      <c r="C437" s="208"/>
      <c r="D437" s="209" t="s">
        <v>196</v>
      </c>
      <c r="E437" s="210" t="s">
        <v>1</v>
      </c>
      <c r="F437" s="211" t="s">
        <v>1509</v>
      </c>
      <c r="G437" s="208"/>
      <c r="H437" s="212">
        <v>8.6999999999999993</v>
      </c>
      <c r="I437" s="213"/>
      <c r="J437" s="208"/>
      <c r="K437" s="208"/>
      <c r="L437" s="214"/>
      <c r="M437" s="215"/>
      <c r="N437" s="216"/>
      <c r="O437" s="216"/>
      <c r="P437" s="216"/>
      <c r="Q437" s="216"/>
      <c r="R437" s="216"/>
      <c r="S437" s="216"/>
      <c r="T437" s="217"/>
      <c r="AT437" s="218" t="s">
        <v>196</v>
      </c>
      <c r="AU437" s="218" t="s">
        <v>85</v>
      </c>
      <c r="AV437" s="13" t="s">
        <v>85</v>
      </c>
      <c r="AW437" s="13" t="s">
        <v>32</v>
      </c>
      <c r="AX437" s="13" t="s">
        <v>83</v>
      </c>
      <c r="AY437" s="218" t="s">
        <v>188</v>
      </c>
    </row>
    <row r="438" spans="1:65" s="2" customFormat="1" ht="14.45" customHeight="1">
      <c r="A438" s="34"/>
      <c r="B438" s="35"/>
      <c r="C438" s="193" t="s">
        <v>908</v>
      </c>
      <c r="D438" s="193" t="s">
        <v>190</v>
      </c>
      <c r="E438" s="194" t="s">
        <v>1510</v>
      </c>
      <c r="F438" s="195" t="s">
        <v>1511</v>
      </c>
      <c r="G438" s="196" t="s">
        <v>243</v>
      </c>
      <c r="H438" s="197">
        <v>7.2</v>
      </c>
      <c r="I438" s="198"/>
      <c r="J438" s="199">
        <f>ROUND(I438*H438,2)</f>
        <v>0</v>
      </c>
      <c r="K438" s="200"/>
      <c r="L438" s="39"/>
      <c r="M438" s="201" t="s">
        <v>1</v>
      </c>
      <c r="N438" s="202" t="s">
        <v>41</v>
      </c>
      <c r="O438" s="71"/>
      <c r="P438" s="203">
        <f>O438*H438</f>
        <v>0</v>
      </c>
      <c r="Q438" s="203">
        <v>0</v>
      </c>
      <c r="R438" s="203">
        <f>Q438*H438</f>
        <v>0</v>
      </c>
      <c r="S438" s="203">
        <v>3.9399999999999999E-3</v>
      </c>
      <c r="T438" s="204">
        <f>S438*H438</f>
        <v>2.8368000000000001E-2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205" t="s">
        <v>263</v>
      </c>
      <c r="AT438" s="205" t="s">
        <v>190</v>
      </c>
      <c r="AU438" s="205" t="s">
        <v>85</v>
      </c>
      <c r="AY438" s="17" t="s">
        <v>188</v>
      </c>
      <c r="BE438" s="206">
        <f>IF(N438="základní",J438,0)</f>
        <v>0</v>
      </c>
      <c r="BF438" s="206">
        <f>IF(N438="snížená",J438,0)</f>
        <v>0</v>
      </c>
      <c r="BG438" s="206">
        <f>IF(N438="zákl. přenesená",J438,0)</f>
        <v>0</v>
      </c>
      <c r="BH438" s="206">
        <f>IF(N438="sníž. přenesená",J438,0)</f>
        <v>0</v>
      </c>
      <c r="BI438" s="206">
        <f>IF(N438="nulová",J438,0)</f>
        <v>0</v>
      </c>
      <c r="BJ438" s="17" t="s">
        <v>83</v>
      </c>
      <c r="BK438" s="206">
        <f>ROUND(I438*H438,2)</f>
        <v>0</v>
      </c>
      <c r="BL438" s="17" t="s">
        <v>263</v>
      </c>
      <c r="BM438" s="205" t="s">
        <v>1512</v>
      </c>
    </row>
    <row r="439" spans="1:65" s="15" customFormat="1" ht="11.25">
      <c r="B439" s="230"/>
      <c r="C439" s="231"/>
      <c r="D439" s="209" t="s">
        <v>196</v>
      </c>
      <c r="E439" s="232" t="s">
        <v>1</v>
      </c>
      <c r="F439" s="233" t="s">
        <v>1513</v>
      </c>
      <c r="G439" s="231"/>
      <c r="H439" s="232" t="s">
        <v>1</v>
      </c>
      <c r="I439" s="234"/>
      <c r="J439" s="231"/>
      <c r="K439" s="231"/>
      <c r="L439" s="235"/>
      <c r="M439" s="236"/>
      <c r="N439" s="237"/>
      <c r="O439" s="237"/>
      <c r="P439" s="237"/>
      <c r="Q439" s="237"/>
      <c r="R439" s="237"/>
      <c r="S439" s="237"/>
      <c r="T439" s="238"/>
      <c r="AT439" s="239" t="s">
        <v>196</v>
      </c>
      <c r="AU439" s="239" t="s">
        <v>85</v>
      </c>
      <c r="AV439" s="15" t="s">
        <v>83</v>
      </c>
      <c r="AW439" s="15" t="s">
        <v>32</v>
      </c>
      <c r="AX439" s="15" t="s">
        <v>76</v>
      </c>
      <c r="AY439" s="239" t="s">
        <v>188</v>
      </c>
    </row>
    <row r="440" spans="1:65" s="15" customFormat="1" ht="11.25">
      <c r="B440" s="230"/>
      <c r="C440" s="231"/>
      <c r="D440" s="209" t="s">
        <v>196</v>
      </c>
      <c r="E440" s="232" t="s">
        <v>1</v>
      </c>
      <c r="F440" s="233" t="s">
        <v>1514</v>
      </c>
      <c r="G440" s="231"/>
      <c r="H440" s="232" t="s">
        <v>1</v>
      </c>
      <c r="I440" s="234"/>
      <c r="J440" s="231"/>
      <c r="K440" s="231"/>
      <c r="L440" s="235"/>
      <c r="M440" s="236"/>
      <c r="N440" s="237"/>
      <c r="O440" s="237"/>
      <c r="P440" s="237"/>
      <c r="Q440" s="237"/>
      <c r="R440" s="237"/>
      <c r="S440" s="237"/>
      <c r="T440" s="238"/>
      <c r="AT440" s="239" t="s">
        <v>196</v>
      </c>
      <c r="AU440" s="239" t="s">
        <v>85</v>
      </c>
      <c r="AV440" s="15" t="s">
        <v>83</v>
      </c>
      <c r="AW440" s="15" t="s">
        <v>32</v>
      </c>
      <c r="AX440" s="15" t="s">
        <v>76</v>
      </c>
      <c r="AY440" s="239" t="s">
        <v>188</v>
      </c>
    </row>
    <row r="441" spans="1:65" s="13" customFormat="1" ht="11.25">
      <c r="B441" s="207"/>
      <c r="C441" s="208"/>
      <c r="D441" s="209" t="s">
        <v>196</v>
      </c>
      <c r="E441" s="210" t="s">
        <v>1</v>
      </c>
      <c r="F441" s="211" t="s">
        <v>1515</v>
      </c>
      <c r="G441" s="208"/>
      <c r="H441" s="212">
        <v>7.2</v>
      </c>
      <c r="I441" s="213"/>
      <c r="J441" s="208"/>
      <c r="K441" s="208"/>
      <c r="L441" s="214"/>
      <c r="M441" s="215"/>
      <c r="N441" s="216"/>
      <c r="O441" s="216"/>
      <c r="P441" s="216"/>
      <c r="Q441" s="216"/>
      <c r="R441" s="216"/>
      <c r="S441" s="216"/>
      <c r="T441" s="217"/>
      <c r="AT441" s="218" t="s">
        <v>196</v>
      </c>
      <c r="AU441" s="218" t="s">
        <v>85</v>
      </c>
      <c r="AV441" s="13" t="s">
        <v>85</v>
      </c>
      <c r="AW441" s="13" t="s">
        <v>32</v>
      </c>
      <c r="AX441" s="13" t="s">
        <v>83</v>
      </c>
      <c r="AY441" s="218" t="s">
        <v>188</v>
      </c>
    </row>
    <row r="442" spans="1:65" s="2" customFormat="1" ht="24.2" customHeight="1">
      <c r="A442" s="34"/>
      <c r="B442" s="35"/>
      <c r="C442" s="193" t="s">
        <v>912</v>
      </c>
      <c r="D442" s="193" t="s">
        <v>190</v>
      </c>
      <c r="E442" s="194" t="s">
        <v>1516</v>
      </c>
      <c r="F442" s="195" t="s">
        <v>1517</v>
      </c>
      <c r="G442" s="196" t="s">
        <v>243</v>
      </c>
      <c r="H442" s="197">
        <v>36.799999999999997</v>
      </c>
      <c r="I442" s="198"/>
      <c r="J442" s="199">
        <f>ROUND(I442*H442,2)</f>
        <v>0</v>
      </c>
      <c r="K442" s="200"/>
      <c r="L442" s="39"/>
      <c r="M442" s="201" t="s">
        <v>1</v>
      </c>
      <c r="N442" s="202" t="s">
        <v>41</v>
      </c>
      <c r="O442" s="71"/>
      <c r="P442" s="203">
        <f>O442*H442</f>
        <v>0</v>
      </c>
      <c r="Q442" s="203">
        <v>1.72E-3</v>
      </c>
      <c r="R442" s="203">
        <f>Q442*H442</f>
        <v>6.3295999999999991E-2</v>
      </c>
      <c r="S442" s="203">
        <v>0</v>
      </c>
      <c r="T442" s="204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205" t="s">
        <v>263</v>
      </c>
      <c r="AT442" s="205" t="s">
        <v>190</v>
      </c>
      <c r="AU442" s="205" t="s">
        <v>85</v>
      </c>
      <c r="AY442" s="17" t="s">
        <v>188</v>
      </c>
      <c r="BE442" s="206">
        <f>IF(N442="základní",J442,0)</f>
        <v>0</v>
      </c>
      <c r="BF442" s="206">
        <f>IF(N442="snížená",J442,0)</f>
        <v>0</v>
      </c>
      <c r="BG442" s="206">
        <f>IF(N442="zákl. přenesená",J442,0)</f>
        <v>0</v>
      </c>
      <c r="BH442" s="206">
        <f>IF(N442="sníž. přenesená",J442,0)</f>
        <v>0</v>
      </c>
      <c r="BI442" s="206">
        <f>IF(N442="nulová",J442,0)</f>
        <v>0</v>
      </c>
      <c r="BJ442" s="17" t="s">
        <v>83</v>
      </c>
      <c r="BK442" s="206">
        <f>ROUND(I442*H442,2)</f>
        <v>0</v>
      </c>
      <c r="BL442" s="17" t="s">
        <v>263</v>
      </c>
      <c r="BM442" s="205" t="s">
        <v>1518</v>
      </c>
    </row>
    <row r="443" spans="1:65" s="13" customFormat="1" ht="11.25">
      <c r="B443" s="207"/>
      <c r="C443" s="208"/>
      <c r="D443" s="209" t="s">
        <v>196</v>
      </c>
      <c r="E443" s="210" t="s">
        <v>1</v>
      </c>
      <c r="F443" s="211" t="s">
        <v>1519</v>
      </c>
      <c r="G443" s="208"/>
      <c r="H443" s="212">
        <v>27.6</v>
      </c>
      <c r="I443" s="213"/>
      <c r="J443" s="208"/>
      <c r="K443" s="208"/>
      <c r="L443" s="214"/>
      <c r="M443" s="215"/>
      <c r="N443" s="216"/>
      <c r="O443" s="216"/>
      <c r="P443" s="216"/>
      <c r="Q443" s="216"/>
      <c r="R443" s="216"/>
      <c r="S443" s="216"/>
      <c r="T443" s="217"/>
      <c r="AT443" s="218" t="s">
        <v>196</v>
      </c>
      <c r="AU443" s="218" t="s">
        <v>85</v>
      </c>
      <c r="AV443" s="13" t="s">
        <v>85</v>
      </c>
      <c r="AW443" s="13" t="s">
        <v>32</v>
      </c>
      <c r="AX443" s="13" t="s">
        <v>76</v>
      </c>
      <c r="AY443" s="218" t="s">
        <v>188</v>
      </c>
    </row>
    <row r="444" spans="1:65" s="13" customFormat="1" ht="11.25">
      <c r="B444" s="207"/>
      <c r="C444" s="208"/>
      <c r="D444" s="209" t="s">
        <v>196</v>
      </c>
      <c r="E444" s="210" t="s">
        <v>1</v>
      </c>
      <c r="F444" s="211" t="s">
        <v>1520</v>
      </c>
      <c r="G444" s="208"/>
      <c r="H444" s="212">
        <v>9.1999999999999993</v>
      </c>
      <c r="I444" s="213"/>
      <c r="J444" s="208"/>
      <c r="K444" s="208"/>
      <c r="L444" s="214"/>
      <c r="M444" s="215"/>
      <c r="N444" s="216"/>
      <c r="O444" s="216"/>
      <c r="P444" s="216"/>
      <c r="Q444" s="216"/>
      <c r="R444" s="216"/>
      <c r="S444" s="216"/>
      <c r="T444" s="217"/>
      <c r="AT444" s="218" t="s">
        <v>196</v>
      </c>
      <c r="AU444" s="218" t="s">
        <v>85</v>
      </c>
      <c r="AV444" s="13" t="s">
        <v>85</v>
      </c>
      <c r="AW444" s="13" t="s">
        <v>32</v>
      </c>
      <c r="AX444" s="13" t="s">
        <v>76</v>
      </c>
      <c r="AY444" s="218" t="s">
        <v>188</v>
      </c>
    </row>
    <row r="445" spans="1:65" s="14" customFormat="1" ht="11.25">
      <c r="B445" s="219"/>
      <c r="C445" s="220"/>
      <c r="D445" s="209" t="s">
        <v>196</v>
      </c>
      <c r="E445" s="221" t="s">
        <v>1</v>
      </c>
      <c r="F445" s="222" t="s">
        <v>200</v>
      </c>
      <c r="G445" s="220"/>
      <c r="H445" s="223">
        <v>36.799999999999997</v>
      </c>
      <c r="I445" s="224"/>
      <c r="J445" s="220"/>
      <c r="K445" s="220"/>
      <c r="L445" s="225"/>
      <c r="M445" s="226"/>
      <c r="N445" s="227"/>
      <c r="O445" s="227"/>
      <c r="P445" s="227"/>
      <c r="Q445" s="227"/>
      <c r="R445" s="227"/>
      <c r="S445" s="227"/>
      <c r="T445" s="228"/>
      <c r="AT445" s="229" t="s">
        <v>196</v>
      </c>
      <c r="AU445" s="229" t="s">
        <v>85</v>
      </c>
      <c r="AV445" s="14" t="s">
        <v>194</v>
      </c>
      <c r="AW445" s="14" t="s">
        <v>32</v>
      </c>
      <c r="AX445" s="14" t="s">
        <v>83</v>
      </c>
      <c r="AY445" s="229" t="s">
        <v>188</v>
      </c>
    </row>
    <row r="446" spans="1:65" s="2" customFormat="1" ht="24.2" customHeight="1">
      <c r="A446" s="34"/>
      <c r="B446" s="35"/>
      <c r="C446" s="193" t="s">
        <v>918</v>
      </c>
      <c r="D446" s="193" t="s">
        <v>190</v>
      </c>
      <c r="E446" s="194" t="s">
        <v>972</v>
      </c>
      <c r="F446" s="195" t="s">
        <v>973</v>
      </c>
      <c r="G446" s="196" t="s">
        <v>193</v>
      </c>
      <c r="H446" s="197">
        <v>92.33</v>
      </c>
      <c r="I446" s="198"/>
      <c r="J446" s="199">
        <f>ROUND(I446*H446,2)</f>
        <v>0</v>
      </c>
      <c r="K446" s="200"/>
      <c r="L446" s="39"/>
      <c r="M446" s="201" t="s">
        <v>1</v>
      </c>
      <c r="N446" s="202" t="s">
        <v>41</v>
      </c>
      <c r="O446" s="71"/>
      <c r="P446" s="203">
        <f>O446*H446</f>
        <v>0</v>
      </c>
      <c r="Q446" s="203">
        <v>7.8300000000000002E-3</v>
      </c>
      <c r="R446" s="203">
        <f>Q446*H446</f>
        <v>0.72294389999999997</v>
      </c>
      <c r="S446" s="203">
        <v>0</v>
      </c>
      <c r="T446" s="204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205" t="s">
        <v>263</v>
      </c>
      <c r="AT446" s="205" t="s">
        <v>190</v>
      </c>
      <c r="AU446" s="205" t="s">
        <v>85</v>
      </c>
      <c r="AY446" s="17" t="s">
        <v>188</v>
      </c>
      <c r="BE446" s="206">
        <f>IF(N446="základní",J446,0)</f>
        <v>0</v>
      </c>
      <c r="BF446" s="206">
        <f>IF(N446="snížená",J446,0)</f>
        <v>0</v>
      </c>
      <c r="BG446" s="206">
        <f>IF(N446="zákl. přenesená",J446,0)</f>
        <v>0</v>
      </c>
      <c r="BH446" s="206">
        <f>IF(N446="sníž. přenesená",J446,0)</f>
        <v>0</v>
      </c>
      <c r="BI446" s="206">
        <f>IF(N446="nulová",J446,0)</f>
        <v>0</v>
      </c>
      <c r="BJ446" s="17" t="s">
        <v>83</v>
      </c>
      <c r="BK446" s="206">
        <f>ROUND(I446*H446,2)</f>
        <v>0</v>
      </c>
      <c r="BL446" s="17" t="s">
        <v>263</v>
      </c>
      <c r="BM446" s="205" t="s">
        <v>974</v>
      </c>
    </row>
    <row r="447" spans="1:65" s="13" customFormat="1" ht="11.25">
      <c r="B447" s="207"/>
      <c r="C447" s="208"/>
      <c r="D447" s="209" t="s">
        <v>196</v>
      </c>
      <c r="E447" s="210" t="s">
        <v>1</v>
      </c>
      <c r="F447" s="211" t="s">
        <v>1521</v>
      </c>
      <c r="G447" s="208"/>
      <c r="H447" s="212">
        <v>22.23</v>
      </c>
      <c r="I447" s="213"/>
      <c r="J447" s="208"/>
      <c r="K447" s="208"/>
      <c r="L447" s="214"/>
      <c r="M447" s="215"/>
      <c r="N447" s="216"/>
      <c r="O447" s="216"/>
      <c r="P447" s="216"/>
      <c r="Q447" s="216"/>
      <c r="R447" s="216"/>
      <c r="S447" s="216"/>
      <c r="T447" s="217"/>
      <c r="AT447" s="218" t="s">
        <v>196</v>
      </c>
      <c r="AU447" s="218" t="s">
        <v>85</v>
      </c>
      <c r="AV447" s="13" t="s">
        <v>85</v>
      </c>
      <c r="AW447" s="13" t="s">
        <v>32</v>
      </c>
      <c r="AX447" s="13" t="s">
        <v>76</v>
      </c>
      <c r="AY447" s="218" t="s">
        <v>188</v>
      </c>
    </row>
    <row r="448" spans="1:65" s="13" customFormat="1" ht="11.25">
      <c r="B448" s="207"/>
      <c r="C448" s="208"/>
      <c r="D448" s="209" t="s">
        <v>196</v>
      </c>
      <c r="E448" s="210" t="s">
        <v>1</v>
      </c>
      <c r="F448" s="211" t="s">
        <v>1522</v>
      </c>
      <c r="G448" s="208"/>
      <c r="H448" s="212">
        <v>13.59</v>
      </c>
      <c r="I448" s="213"/>
      <c r="J448" s="208"/>
      <c r="K448" s="208"/>
      <c r="L448" s="214"/>
      <c r="M448" s="215"/>
      <c r="N448" s="216"/>
      <c r="O448" s="216"/>
      <c r="P448" s="216"/>
      <c r="Q448" s="216"/>
      <c r="R448" s="216"/>
      <c r="S448" s="216"/>
      <c r="T448" s="217"/>
      <c r="AT448" s="218" t="s">
        <v>196</v>
      </c>
      <c r="AU448" s="218" t="s">
        <v>85</v>
      </c>
      <c r="AV448" s="13" t="s">
        <v>85</v>
      </c>
      <c r="AW448" s="13" t="s">
        <v>32</v>
      </c>
      <c r="AX448" s="13" t="s">
        <v>76</v>
      </c>
      <c r="AY448" s="218" t="s">
        <v>188</v>
      </c>
    </row>
    <row r="449" spans="1:65" s="13" customFormat="1" ht="11.25">
      <c r="B449" s="207"/>
      <c r="C449" s="208"/>
      <c r="D449" s="209" t="s">
        <v>196</v>
      </c>
      <c r="E449" s="210" t="s">
        <v>1</v>
      </c>
      <c r="F449" s="211" t="s">
        <v>1523</v>
      </c>
      <c r="G449" s="208"/>
      <c r="H449" s="212">
        <v>18.45</v>
      </c>
      <c r="I449" s="213"/>
      <c r="J449" s="208"/>
      <c r="K449" s="208"/>
      <c r="L449" s="214"/>
      <c r="M449" s="215"/>
      <c r="N449" s="216"/>
      <c r="O449" s="216"/>
      <c r="P449" s="216"/>
      <c r="Q449" s="216"/>
      <c r="R449" s="216"/>
      <c r="S449" s="216"/>
      <c r="T449" s="217"/>
      <c r="AT449" s="218" t="s">
        <v>196</v>
      </c>
      <c r="AU449" s="218" t="s">
        <v>85</v>
      </c>
      <c r="AV449" s="13" t="s">
        <v>85</v>
      </c>
      <c r="AW449" s="13" t="s">
        <v>32</v>
      </c>
      <c r="AX449" s="13" t="s">
        <v>76</v>
      </c>
      <c r="AY449" s="218" t="s">
        <v>188</v>
      </c>
    </row>
    <row r="450" spans="1:65" s="13" customFormat="1" ht="11.25">
      <c r="B450" s="207"/>
      <c r="C450" s="208"/>
      <c r="D450" s="209" t="s">
        <v>196</v>
      </c>
      <c r="E450" s="210" t="s">
        <v>1</v>
      </c>
      <c r="F450" s="211" t="s">
        <v>1524</v>
      </c>
      <c r="G450" s="208"/>
      <c r="H450" s="212">
        <v>9.99</v>
      </c>
      <c r="I450" s="213"/>
      <c r="J450" s="208"/>
      <c r="K450" s="208"/>
      <c r="L450" s="214"/>
      <c r="M450" s="215"/>
      <c r="N450" s="216"/>
      <c r="O450" s="216"/>
      <c r="P450" s="216"/>
      <c r="Q450" s="216"/>
      <c r="R450" s="216"/>
      <c r="S450" s="216"/>
      <c r="T450" s="217"/>
      <c r="AT450" s="218" t="s">
        <v>196</v>
      </c>
      <c r="AU450" s="218" t="s">
        <v>85</v>
      </c>
      <c r="AV450" s="13" t="s">
        <v>85</v>
      </c>
      <c r="AW450" s="13" t="s">
        <v>32</v>
      </c>
      <c r="AX450" s="13" t="s">
        <v>76</v>
      </c>
      <c r="AY450" s="218" t="s">
        <v>188</v>
      </c>
    </row>
    <row r="451" spans="1:65" s="13" customFormat="1" ht="11.25">
      <c r="B451" s="207"/>
      <c r="C451" s="208"/>
      <c r="D451" s="209" t="s">
        <v>196</v>
      </c>
      <c r="E451" s="210" t="s">
        <v>1</v>
      </c>
      <c r="F451" s="211" t="s">
        <v>1525</v>
      </c>
      <c r="G451" s="208"/>
      <c r="H451" s="212">
        <v>23.67</v>
      </c>
      <c r="I451" s="213"/>
      <c r="J451" s="208"/>
      <c r="K451" s="208"/>
      <c r="L451" s="214"/>
      <c r="M451" s="215"/>
      <c r="N451" s="216"/>
      <c r="O451" s="216"/>
      <c r="P451" s="216"/>
      <c r="Q451" s="216"/>
      <c r="R451" s="216"/>
      <c r="S451" s="216"/>
      <c r="T451" s="217"/>
      <c r="AT451" s="218" t="s">
        <v>196</v>
      </c>
      <c r="AU451" s="218" t="s">
        <v>85</v>
      </c>
      <c r="AV451" s="13" t="s">
        <v>85</v>
      </c>
      <c r="AW451" s="13" t="s">
        <v>32</v>
      </c>
      <c r="AX451" s="13" t="s">
        <v>76</v>
      </c>
      <c r="AY451" s="218" t="s">
        <v>188</v>
      </c>
    </row>
    <row r="452" spans="1:65" s="13" customFormat="1" ht="11.25">
      <c r="B452" s="207"/>
      <c r="C452" s="208"/>
      <c r="D452" s="209" t="s">
        <v>196</v>
      </c>
      <c r="E452" s="210" t="s">
        <v>1</v>
      </c>
      <c r="F452" s="211" t="s">
        <v>979</v>
      </c>
      <c r="G452" s="208"/>
      <c r="H452" s="212">
        <v>4.4000000000000004</v>
      </c>
      <c r="I452" s="213"/>
      <c r="J452" s="208"/>
      <c r="K452" s="208"/>
      <c r="L452" s="214"/>
      <c r="M452" s="215"/>
      <c r="N452" s="216"/>
      <c r="O452" s="216"/>
      <c r="P452" s="216"/>
      <c r="Q452" s="216"/>
      <c r="R452" s="216"/>
      <c r="S452" s="216"/>
      <c r="T452" s="217"/>
      <c r="AT452" s="218" t="s">
        <v>196</v>
      </c>
      <c r="AU452" s="218" t="s">
        <v>85</v>
      </c>
      <c r="AV452" s="13" t="s">
        <v>85</v>
      </c>
      <c r="AW452" s="13" t="s">
        <v>32</v>
      </c>
      <c r="AX452" s="13" t="s">
        <v>76</v>
      </c>
      <c r="AY452" s="218" t="s">
        <v>188</v>
      </c>
    </row>
    <row r="453" spans="1:65" s="14" customFormat="1" ht="11.25">
      <c r="B453" s="219"/>
      <c r="C453" s="220"/>
      <c r="D453" s="209" t="s">
        <v>196</v>
      </c>
      <c r="E453" s="221" t="s">
        <v>1</v>
      </c>
      <c r="F453" s="222" t="s">
        <v>200</v>
      </c>
      <c r="G453" s="220"/>
      <c r="H453" s="223">
        <v>92.33</v>
      </c>
      <c r="I453" s="224"/>
      <c r="J453" s="220"/>
      <c r="K453" s="220"/>
      <c r="L453" s="225"/>
      <c r="M453" s="226"/>
      <c r="N453" s="227"/>
      <c r="O453" s="227"/>
      <c r="P453" s="227"/>
      <c r="Q453" s="227"/>
      <c r="R453" s="227"/>
      <c r="S453" s="227"/>
      <c r="T453" s="228"/>
      <c r="AT453" s="229" t="s">
        <v>196</v>
      </c>
      <c r="AU453" s="229" t="s">
        <v>85</v>
      </c>
      <c r="AV453" s="14" t="s">
        <v>194</v>
      </c>
      <c r="AW453" s="14" t="s">
        <v>32</v>
      </c>
      <c r="AX453" s="14" t="s">
        <v>83</v>
      </c>
      <c r="AY453" s="229" t="s">
        <v>188</v>
      </c>
    </row>
    <row r="454" spans="1:65" s="2" customFormat="1" ht="24.2" customHeight="1">
      <c r="A454" s="34"/>
      <c r="B454" s="35"/>
      <c r="C454" s="193" t="s">
        <v>925</v>
      </c>
      <c r="D454" s="193" t="s">
        <v>190</v>
      </c>
      <c r="E454" s="194" t="s">
        <v>981</v>
      </c>
      <c r="F454" s="195" t="s">
        <v>982</v>
      </c>
      <c r="G454" s="196" t="s">
        <v>203</v>
      </c>
      <c r="H454" s="197">
        <v>4</v>
      </c>
      <c r="I454" s="198"/>
      <c r="J454" s="199">
        <f>ROUND(I454*H454,2)</f>
        <v>0</v>
      </c>
      <c r="K454" s="200"/>
      <c r="L454" s="39"/>
      <c r="M454" s="201" t="s">
        <v>1</v>
      </c>
      <c r="N454" s="202" t="s">
        <v>41</v>
      </c>
      <c r="O454" s="71"/>
      <c r="P454" s="203">
        <f>O454*H454</f>
        <v>0</v>
      </c>
      <c r="Q454" s="203">
        <v>0</v>
      </c>
      <c r="R454" s="203">
        <f>Q454*H454</f>
        <v>0</v>
      </c>
      <c r="S454" s="203">
        <v>0</v>
      </c>
      <c r="T454" s="204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205" t="s">
        <v>263</v>
      </c>
      <c r="AT454" s="205" t="s">
        <v>190</v>
      </c>
      <c r="AU454" s="205" t="s">
        <v>85</v>
      </c>
      <c r="AY454" s="17" t="s">
        <v>188</v>
      </c>
      <c r="BE454" s="206">
        <f>IF(N454="základní",J454,0)</f>
        <v>0</v>
      </c>
      <c r="BF454" s="206">
        <f>IF(N454="snížená",J454,0)</f>
        <v>0</v>
      </c>
      <c r="BG454" s="206">
        <f>IF(N454="zákl. přenesená",J454,0)</f>
        <v>0</v>
      </c>
      <c r="BH454" s="206">
        <f>IF(N454="sníž. přenesená",J454,0)</f>
        <v>0</v>
      </c>
      <c r="BI454" s="206">
        <f>IF(N454="nulová",J454,0)</f>
        <v>0</v>
      </c>
      <c r="BJ454" s="17" t="s">
        <v>83</v>
      </c>
      <c r="BK454" s="206">
        <f>ROUND(I454*H454,2)</f>
        <v>0</v>
      </c>
      <c r="BL454" s="17" t="s">
        <v>263</v>
      </c>
      <c r="BM454" s="205" t="s">
        <v>983</v>
      </c>
    </row>
    <row r="455" spans="1:65" s="2" customFormat="1" ht="24.2" customHeight="1">
      <c r="A455" s="34"/>
      <c r="B455" s="35"/>
      <c r="C455" s="193" t="s">
        <v>929</v>
      </c>
      <c r="D455" s="193" t="s">
        <v>190</v>
      </c>
      <c r="E455" s="194" t="s">
        <v>985</v>
      </c>
      <c r="F455" s="195" t="s">
        <v>986</v>
      </c>
      <c r="G455" s="196" t="s">
        <v>243</v>
      </c>
      <c r="H455" s="197">
        <v>35.700000000000003</v>
      </c>
      <c r="I455" s="198"/>
      <c r="J455" s="199">
        <f>ROUND(I455*H455,2)</f>
        <v>0</v>
      </c>
      <c r="K455" s="200"/>
      <c r="L455" s="39"/>
      <c r="M455" s="201" t="s">
        <v>1</v>
      </c>
      <c r="N455" s="202" t="s">
        <v>41</v>
      </c>
      <c r="O455" s="71"/>
      <c r="P455" s="203">
        <f>O455*H455</f>
        <v>0</v>
      </c>
      <c r="Q455" s="203">
        <v>4.3800000000000002E-3</v>
      </c>
      <c r="R455" s="203">
        <f>Q455*H455</f>
        <v>0.15636600000000003</v>
      </c>
      <c r="S455" s="203">
        <v>0</v>
      </c>
      <c r="T455" s="204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205" t="s">
        <v>263</v>
      </c>
      <c r="AT455" s="205" t="s">
        <v>190</v>
      </c>
      <c r="AU455" s="205" t="s">
        <v>85</v>
      </c>
      <c r="AY455" s="17" t="s">
        <v>188</v>
      </c>
      <c r="BE455" s="206">
        <f>IF(N455="základní",J455,0)</f>
        <v>0</v>
      </c>
      <c r="BF455" s="206">
        <f>IF(N455="snížená",J455,0)</f>
        <v>0</v>
      </c>
      <c r="BG455" s="206">
        <f>IF(N455="zákl. přenesená",J455,0)</f>
        <v>0</v>
      </c>
      <c r="BH455" s="206">
        <f>IF(N455="sníž. přenesená",J455,0)</f>
        <v>0</v>
      </c>
      <c r="BI455" s="206">
        <f>IF(N455="nulová",J455,0)</f>
        <v>0</v>
      </c>
      <c r="BJ455" s="17" t="s">
        <v>83</v>
      </c>
      <c r="BK455" s="206">
        <f>ROUND(I455*H455,2)</f>
        <v>0</v>
      </c>
      <c r="BL455" s="17" t="s">
        <v>263</v>
      </c>
      <c r="BM455" s="205" t="s">
        <v>987</v>
      </c>
    </row>
    <row r="456" spans="1:65" s="13" customFormat="1" ht="11.25">
      <c r="B456" s="207"/>
      <c r="C456" s="208"/>
      <c r="D456" s="209" t="s">
        <v>196</v>
      </c>
      <c r="E456" s="210" t="s">
        <v>1</v>
      </c>
      <c r="F456" s="211" t="s">
        <v>1526</v>
      </c>
      <c r="G456" s="208"/>
      <c r="H456" s="212">
        <v>0.9</v>
      </c>
      <c r="I456" s="213"/>
      <c r="J456" s="208"/>
      <c r="K456" s="208"/>
      <c r="L456" s="214"/>
      <c r="M456" s="215"/>
      <c r="N456" s="216"/>
      <c r="O456" s="216"/>
      <c r="P456" s="216"/>
      <c r="Q456" s="216"/>
      <c r="R456" s="216"/>
      <c r="S456" s="216"/>
      <c r="T456" s="217"/>
      <c r="AT456" s="218" t="s">
        <v>196</v>
      </c>
      <c r="AU456" s="218" t="s">
        <v>85</v>
      </c>
      <c r="AV456" s="13" t="s">
        <v>85</v>
      </c>
      <c r="AW456" s="13" t="s">
        <v>32</v>
      </c>
      <c r="AX456" s="13" t="s">
        <v>76</v>
      </c>
      <c r="AY456" s="218" t="s">
        <v>188</v>
      </c>
    </row>
    <row r="457" spans="1:65" s="13" customFormat="1" ht="11.25">
      <c r="B457" s="207"/>
      <c r="C457" s="208"/>
      <c r="D457" s="209" t="s">
        <v>196</v>
      </c>
      <c r="E457" s="210" t="s">
        <v>1</v>
      </c>
      <c r="F457" s="211" t="s">
        <v>1527</v>
      </c>
      <c r="G457" s="208"/>
      <c r="H457" s="212">
        <v>8.4</v>
      </c>
      <c r="I457" s="213"/>
      <c r="J457" s="208"/>
      <c r="K457" s="208"/>
      <c r="L457" s="214"/>
      <c r="M457" s="215"/>
      <c r="N457" s="216"/>
      <c r="O457" s="216"/>
      <c r="P457" s="216"/>
      <c r="Q457" s="216"/>
      <c r="R457" s="216"/>
      <c r="S457" s="216"/>
      <c r="T457" s="217"/>
      <c r="AT457" s="218" t="s">
        <v>196</v>
      </c>
      <c r="AU457" s="218" t="s">
        <v>85</v>
      </c>
      <c r="AV457" s="13" t="s">
        <v>85</v>
      </c>
      <c r="AW457" s="13" t="s">
        <v>32</v>
      </c>
      <c r="AX457" s="13" t="s">
        <v>76</v>
      </c>
      <c r="AY457" s="218" t="s">
        <v>188</v>
      </c>
    </row>
    <row r="458" spans="1:65" s="13" customFormat="1" ht="11.25">
      <c r="B458" s="207"/>
      <c r="C458" s="208"/>
      <c r="D458" s="209" t="s">
        <v>196</v>
      </c>
      <c r="E458" s="210" t="s">
        <v>1</v>
      </c>
      <c r="F458" s="211" t="s">
        <v>1528</v>
      </c>
      <c r="G458" s="208"/>
      <c r="H458" s="212">
        <v>6</v>
      </c>
      <c r="I458" s="213"/>
      <c r="J458" s="208"/>
      <c r="K458" s="208"/>
      <c r="L458" s="214"/>
      <c r="M458" s="215"/>
      <c r="N458" s="216"/>
      <c r="O458" s="216"/>
      <c r="P458" s="216"/>
      <c r="Q458" s="216"/>
      <c r="R458" s="216"/>
      <c r="S458" s="216"/>
      <c r="T458" s="217"/>
      <c r="AT458" s="218" t="s">
        <v>196</v>
      </c>
      <c r="AU458" s="218" t="s">
        <v>85</v>
      </c>
      <c r="AV458" s="13" t="s">
        <v>85</v>
      </c>
      <c r="AW458" s="13" t="s">
        <v>32</v>
      </c>
      <c r="AX458" s="13" t="s">
        <v>76</v>
      </c>
      <c r="AY458" s="218" t="s">
        <v>188</v>
      </c>
    </row>
    <row r="459" spans="1:65" s="13" customFormat="1" ht="11.25">
      <c r="B459" s="207"/>
      <c r="C459" s="208"/>
      <c r="D459" s="209" t="s">
        <v>196</v>
      </c>
      <c r="E459" s="210" t="s">
        <v>1</v>
      </c>
      <c r="F459" s="211" t="s">
        <v>1529</v>
      </c>
      <c r="G459" s="208"/>
      <c r="H459" s="212">
        <v>4.8</v>
      </c>
      <c r="I459" s="213"/>
      <c r="J459" s="208"/>
      <c r="K459" s="208"/>
      <c r="L459" s="214"/>
      <c r="M459" s="215"/>
      <c r="N459" s="216"/>
      <c r="O459" s="216"/>
      <c r="P459" s="216"/>
      <c r="Q459" s="216"/>
      <c r="R459" s="216"/>
      <c r="S459" s="216"/>
      <c r="T459" s="217"/>
      <c r="AT459" s="218" t="s">
        <v>196</v>
      </c>
      <c r="AU459" s="218" t="s">
        <v>85</v>
      </c>
      <c r="AV459" s="13" t="s">
        <v>85</v>
      </c>
      <c r="AW459" s="13" t="s">
        <v>32</v>
      </c>
      <c r="AX459" s="13" t="s">
        <v>76</v>
      </c>
      <c r="AY459" s="218" t="s">
        <v>188</v>
      </c>
    </row>
    <row r="460" spans="1:65" s="13" customFormat="1" ht="11.25">
      <c r="B460" s="207"/>
      <c r="C460" s="208"/>
      <c r="D460" s="209" t="s">
        <v>196</v>
      </c>
      <c r="E460" s="210" t="s">
        <v>1</v>
      </c>
      <c r="F460" s="211" t="s">
        <v>1530</v>
      </c>
      <c r="G460" s="208"/>
      <c r="H460" s="212">
        <v>10.8</v>
      </c>
      <c r="I460" s="213"/>
      <c r="J460" s="208"/>
      <c r="K460" s="208"/>
      <c r="L460" s="214"/>
      <c r="M460" s="215"/>
      <c r="N460" s="216"/>
      <c r="O460" s="216"/>
      <c r="P460" s="216"/>
      <c r="Q460" s="216"/>
      <c r="R460" s="216"/>
      <c r="S460" s="216"/>
      <c r="T460" s="217"/>
      <c r="AT460" s="218" t="s">
        <v>196</v>
      </c>
      <c r="AU460" s="218" t="s">
        <v>85</v>
      </c>
      <c r="AV460" s="13" t="s">
        <v>85</v>
      </c>
      <c r="AW460" s="13" t="s">
        <v>32</v>
      </c>
      <c r="AX460" s="13" t="s">
        <v>76</v>
      </c>
      <c r="AY460" s="218" t="s">
        <v>188</v>
      </c>
    </row>
    <row r="461" spans="1:65" s="13" customFormat="1" ht="11.25">
      <c r="B461" s="207"/>
      <c r="C461" s="208"/>
      <c r="D461" s="209" t="s">
        <v>196</v>
      </c>
      <c r="E461" s="210" t="s">
        <v>1</v>
      </c>
      <c r="F461" s="211" t="s">
        <v>1531</v>
      </c>
      <c r="G461" s="208"/>
      <c r="H461" s="212">
        <v>4.8</v>
      </c>
      <c r="I461" s="213"/>
      <c r="J461" s="208"/>
      <c r="K461" s="208"/>
      <c r="L461" s="214"/>
      <c r="M461" s="215"/>
      <c r="N461" s="216"/>
      <c r="O461" s="216"/>
      <c r="P461" s="216"/>
      <c r="Q461" s="216"/>
      <c r="R461" s="216"/>
      <c r="S461" s="216"/>
      <c r="T461" s="217"/>
      <c r="AT461" s="218" t="s">
        <v>196</v>
      </c>
      <c r="AU461" s="218" t="s">
        <v>85</v>
      </c>
      <c r="AV461" s="13" t="s">
        <v>85</v>
      </c>
      <c r="AW461" s="13" t="s">
        <v>32</v>
      </c>
      <c r="AX461" s="13" t="s">
        <v>76</v>
      </c>
      <c r="AY461" s="218" t="s">
        <v>188</v>
      </c>
    </row>
    <row r="462" spans="1:65" s="14" customFormat="1" ht="11.25">
      <c r="B462" s="219"/>
      <c r="C462" s="220"/>
      <c r="D462" s="209" t="s">
        <v>196</v>
      </c>
      <c r="E462" s="221" t="s">
        <v>1</v>
      </c>
      <c r="F462" s="222" t="s">
        <v>200</v>
      </c>
      <c r="G462" s="220"/>
      <c r="H462" s="223">
        <v>35.700000000000003</v>
      </c>
      <c r="I462" s="224"/>
      <c r="J462" s="220"/>
      <c r="K462" s="220"/>
      <c r="L462" s="225"/>
      <c r="M462" s="226"/>
      <c r="N462" s="227"/>
      <c r="O462" s="227"/>
      <c r="P462" s="227"/>
      <c r="Q462" s="227"/>
      <c r="R462" s="227"/>
      <c r="S462" s="227"/>
      <c r="T462" s="228"/>
      <c r="AT462" s="229" t="s">
        <v>196</v>
      </c>
      <c r="AU462" s="229" t="s">
        <v>85</v>
      </c>
      <c r="AV462" s="14" t="s">
        <v>194</v>
      </c>
      <c r="AW462" s="14" t="s">
        <v>32</v>
      </c>
      <c r="AX462" s="14" t="s">
        <v>83</v>
      </c>
      <c r="AY462" s="229" t="s">
        <v>188</v>
      </c>
    </row>
    <row r="463" spans="1:65" s="2" customFormat="1" ht="24.2" customHeight="1">
      <c r="A463" s="34"/>
      <c r="B463" s="35"/>
      <c r="C463" s="193" t="s">
        <v>933</v>
      </c>
      <c r="D463" s="193" t="s">
        <v>190</v>
      </c>
      <c r="E463" s="194" t="s">
        <v>996</v>
      </c>
      <c r="F463" s="195" t="s">
        <v>997</v>
      </c>
      <c r="G463" s="196" t="s">
        <v>998</v>
      </c>
      <c r="H463" s="197">
        <v>18</v>
      </c>
      <c r="I463" s="198"/>
      <c r="J463" s="199">
        <f>ROUND(I463*H463,2)</f>
        <v>0</v>
      </c>
      <c r="K463" s="200"/>
      <c r="L463" s="39"/>
      <c r="M463" s="201" t="s">
        <v>1</v>
      </c>
      <c r="N463" s="202" t="s">
        <v>41</v>
      </c>
      <c r="O463" s="71"/>
      <c r="P463" s="203">
        <f>O463*H463</f>
        <v>0</v>
      </c>
      <c r="Q463" s="203">
        <v>0</v>
      </c>
      <c r="R463" s="203">
        <f>Q463*H463</f>
        <v>0</v>
      </c>
      <c r="S463" s="203">
        <v>0</v>
      </c>
      <c r="T463" s="204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205" t="s">
        <v>263</v>
      </c>
      <c r="AT463" s="205" t="s">
        <v>190</v>
      </c>
      <c r="AU463" s="205" t="s">
        <v>85</v>
      </c>
      <c r="AY463" s="17" t="s">
        <v>188</v>
      </c>
      <c r="BE463" s="206">
        <f>IF(N463="základní",J463,0)</f>
        <v>0</v>
      </c>
      <c r="BF463" s="206">
        <f>IF(N463="snížená",J463,0)</f>
        <v>0</v>
      </c>
      <c r="BG463" s="206">
        <f>IF(N463="zákl. přenesená",J463,0)</f>
        <v>0</v>
      </c>
      <c r="BH463" s="206">
        <f>IF(N463="sníž. přenesená",J463,0)</f>
        <v>0</v>
      </c>
      <c r="BI463" s="206">
        <f>IF(N463="nulová",J463,0)</f>
        <v>0</v>
      </c>
      <c r="BJ463" s="17" t="s">
        <v>83</v>
      </c>
      <c r="BK463" s="206">
        <f>ROUND(I463*H463,2)</f>
        <v>0</v>
      </c>
      <c r="BL463" s="17" t="s">
        <v>263</v>
      </c>
      <c r="BM463" s="205" t="s">
        <v>999</v>
      </c>
    </row>
    <row r="464" spans="1:65" s="2" customFormat="1" ht="24.2" customHeight="1">
      <c r="A464" s="34"/>
      <c r="B464" s="35"/>
      <c r="C464" s="193" t="s">
        <v>939</v>
      </c>
      <c r="D464" s="193" t="s">
        <v>190</v>
      </c>
      <c r="E464" s="194" t="s">
        <v>1001</v>
      </c>
      <c r="F464" s="195" t="s">
        <v>1532</v>
      </c>
      <c r="G464" s="196" t="s">
        <v>243</v>
      </c>
      <c r="H464" s="197">
        <v>8.6999999999999993</v>
      </c>
      <c r="I464" s="198"/>
      <c r="J464" s="199">
        <f>ROUND(I464*H464,2)</f>
        <v>0</v>
      </c>
      <c r="K464" s="200"/>
      <c r="L464" s="39"/>
      <c r="M464" s="201" t="s">
        <v>1</v>
      </c>
      <c r="N464" s="202" t="s">
        <v>41</v>
      </c>
      <c r="O464" s="71"/>
      <c r="P464" s="203">
        <f>O464*H464</f>
        <v>0</v>
      </c>
      <c r="Q464" s="203">
        <v>2.2000000000000001E-3</v>
      </c>
      <c r="R464" s="203">
        <f>Q464*H464</f>
        <v>1.9140000000000001E-2</v>
      </c>
      <c r="S464" s="203">
        <v>0</v>
      </c>
      <c r="T464" s="204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205" t="s">
        <v>263</v>
      </c>
      <c r="AT464" s="205" t="s">
        <v>190</v>
      </c>
      <c r="AU464" s="205" t="s">
        <v>85</v>
      </c>
      <c r="AY464" s="17" t="s">
        <v>188</v>
      </c>
      <c r="BE464" s="206">
        <f>IF(N464="základní",J464,0)</f>
        <v>0</v>
      </c>
      <c r="BF464" s="206">
        <f>IF(N464="snížená",J464,0)</f>
        <v>0</v>
      </c>
      <c r="BG464" s="206">
        <f>IF(N464="zákl. přenesená",J464,0)</f>
        <v>0</v>
      </c>
      <c r="BH464" s="206">
        <f>IF(N464="sníž. přenesená",J464,0)</f>
        <v>0</v>
      </c>
      <c r="BI464" s="206">
        <f>IF(N464="nulová",J464,0)</f>
        <v>0</v>
      </c>
      <c r="BJ464" s="17" t="s">
        <v>83</v>
      </c>
      <c r="BK464" s="206">
        <f>ROUND(I464*H464,2)</f>
        <v>0</v>
      </c>
      <c r="BL464" s="17" t="s">
        <v>263</v>
      </c>
      <c r="BM464" s="205" t="s">
        <v>1003</v>
      </c>
    </row>
    <row r="465" spans="1:65" s="2" customFormat="1" ht="24.2" customHeight="1">
      <c r="A465" s="34"/>
      <c r="B465" s="35"/>
      <c r="C465" s="193" t="s">
        <v>944</v>
      </c>
      <c r="D465" s="193" t="s">
        <v>190</v>
      </c>
      <c r="E465" s="194" t="s">
        <v>1533</v>
      </c>
      <c r="F465" s="195" t="s">
        <v>1534</v>
      </c>
      <c r="G465" s="196" t="s">
        <v>203</v>
      </c>
      <c r="H465" s="197">
        <v>2</v>
      </c>
      <c r="I465" s="198"/>
      <c r="J465" s="199">
        <f>ROUND(I465*H465,2)</f>
        <v>0</v>
      </c>
      <c r="K465" s="200"/>
      <c r="L465" s="39"/>
      <c r="M465" s="201" t="s">
        <v>1</v>
      </c>
      <c r="N465" s="202" t="s">
        <v>41</v>
      </c>
      <c r="O465" s="71"/>
      <c r="P465" s="203">
        <f>O465*H465</f>
        <v>0</v>
      </c>
      <c r="Q465" s="203">
        <v>2.5000000000000001E-4</v>
      </c>
      <c r="R465" s="203">
        <f>Q465*H465</f>
        <v>5.0000000000000001E-4</v>
      </c>
      <c r="S465" s="203">
        <v>0</v>
      </c>
      <c r="T465" s="204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205" t="s">
        <v>263</v>
      </c>
      <c r="AT465" s="205" t="s">
        <v>190</v>
      </c>
      <c r="AU465" s="205" t="s">
        <v>85</v>
      </c>
      <c r="AY465" s="17" t="s">
        <v>188</v>
      </c>
      <c r="BE465" s="206">
        <f>IF(N465="základní",J465,0)</f>
        <v>0</v>
      </c>
      <c r="BF465" s="206">
        <f>IF(N465="snížená",J465,0)</f>
        <v>0</v>
      </c>
      <c r="BG465" s="206">
        <f>IF(N465="zákl. přenesená",J465,0)</f>
        <v>0</v>
      </c>
      <c r="BH465" s="206">
        <f>IF(N465="sníž. přenesená",J465,0)</f>
        <v>0</v>
      </c>
      <c r="BI465" s="206">
        <f>IF(N465="nulová",J465,0)</f>
        <v>0</v>
      </c>
      <c r="BJ465" s="17" t="s">
        <v>83</v>
      </c>
      <c r="BK465" s="206">
        <f>ROUND(I465*H465,2)</f>
        <v>0</v>
      </c>
      <c r="BL465" s="17" t="s">
        <v>263</v>
      </c>
      <c r="BM465" s="205" t="s">
        <v>1535</v>
      </c>
    </row>
    <row r="466" spans="1:65" s="2" customFormat="1" ht="24.2" customHeight="1">
      <c r="A466" s="34"/>
      <c r="B466" s="35"/>
      <c r="C466" s="193" t="s">
        <v>950</v>
      </c>
      <c r="D466" s="193" t="s">
        <v>190</v>
      </c>
      <c r="E466" s="194" t="s">
        <v>1536</v>
      </c>
      <c r="F466" s="195" t="s">
        <v>1537</v>
      </c>
      <c r="G466" s="196" t="s">
        <v>243</v>
      </c>
      <c r="H466" s="197">
        <v>8</v>
      </c>
      <c r="I466" s="198"/>
      <c r="J466" s="199">
        <f>ROUND(I466*H466,2)</f>
        <v>0</v>
      </c>
      <c r="K466" s="200"/>
      <c r="L466" s="39"/>
      <c r="M466" s="201" t="s">
        <v>1</v>
      </c>
      <c r="N466" s="202" t="s">
        <v>41</v>
      </c>
      <c r="O466" s="71"/>
      <c r="P466" s="203">
        <f>O466*H466</f>
        <v>0</v>
      </c>
      <c r="Q466" s="203">
        <v>2.1700000000000001E-3</v>
      </c>
      <c r="R466" s="203">
        <f>Q466*H466</f>
        <v>1.736E-2</v>
      </c>
      <c r="S466" s="203">
        <v>0</v>
      </c>
      <c r="T466" s="204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205" t="s">
        <v>263</v>
      </c>
      <c r="AT466" s="205" t="s">
        <v>190</v>
      </c>
      <c r="AU466" s="205" t="s">
        <v>85</v>
      </c>
      <c r="AY466" s="17" t="s">
        <v>188</v>
      </c>
      <c r="BE466" s="206">
        <f>IF(N466="základní",J466,0)</f>
        <v>0</v>
      </c>
      <c r="BF466" s="206">
        <f>IF(N466="snížená",J466,0)</f>
        <v>0</v>
      </c>
      <c r="BG466" s="206">
        <f>IF(N466="zákl. přenesená",J466,0)</f>
        <v>0</v>
      </c>
      <c r="BH466" s="206">
        <f>IF(N466="sníž. přenesená",J466,0)</f>
        <v>0</v>
      </c>
      <c r="BI466" s="206">
        <f>IF(N466="nulová",J466,0)</f>
        <v>0</v>
      </c>
      <c r="BJ466" s="17" t="s">
        <v>83</v>
      </c>
      <c r="BK466" s="206">
        <f>ROUND(I466*H466,2)</f>
        <v>0</v>
      </c>
      <c r="BL466" s="17" t="s">
        <v>263</v>
      </c>
      <c r="BM466" s="205" t="s">
        <v>1538</v>
      </c>
    </row>
    <row r="467" spans="1:65" s="13" customFormat="1" ht="11.25">
      <c r="B467" s="207"/>
      <c r="C467" s="208"/>
      <c r="D467" s="209" t="s">
        <v>196</v>
      </c>
      <c r="E467" s="210" t="s">
        <v>1</v>
      </c>
      <c r="F467" s="211" t="s">
        <v>198</v>
      </c>
      <c r="G467" s="208"/>
      <c r="H467" s="212">
        <v>8</v>
      </c>
      <c r="I467" s="213"/>
      <c r="J467" s="208"/>
      <c r="K467" s="208"/>
      <c r="L467" s="214"/>
      <c r="M467" s="215"/>
      <c r="N467" s="216"/>
      <c r="O467" s="216"/>
      <c r="P467" s="216"/>
      <c r="Q467" s="216"/>
      <c r="R467" s="216"/>
      <c r="S467" s="216"/>
      <c r="T467" s="217"/>
      <c r="AT467" s="218" t="s">
        <v>196</v>
      </c>
      <c r="AU467" s="218" t="s">
        <v>85</v>
      </c>
      <c r="AV467" s="13" t="s">
        <v>85</v>
      </c>
      <c r="AW467" s="13" t="s">
        <v>32</v>
      </c>
      <c r="AX467" s="13" t="s">
        <v>83</v>
      </c>
      <c r="AY467" s="218" t="s">
        <v>188</v>
      </c>
    </row>
    <row r="468" spans="1:65" s="2" customFormat="1" ht="24.2" customHeight="1">
      <c r="A468" s="34"/>
      <c r="B468" s="35"/>
      <c r="C468" s="193" t="s">
        <v>955</v>
      </c>
      <c r="D468" s="193" t="s">
        <v>190</v>
      </c>
      <c r="E468" s="194" t="s">
        <v>1539</v>
      </c>
      <c r="F468" s="195" t="s">
        <v>1540</v>
      </c>
      <c r="G468" s="196" t="s">
        <v>203</v>
      </c>
      <c r="H468" s="197">
        <v>2</v>
      </c>
      <c r="I468" s="198"/>
      <c r="J468" s="199">
        <f>ROUND(I468*H468,2)</f>
        <v>0</v>
      </c>
      <c r="K468" s="200"/>
      <c r="L468" s="39"/>
      <c r="M468" s="201" t="s">
        <v>1</v>
      </c>
      <c r="N468" s="202" t="s">
        <v>41</v>
      </c>
      <c r="O468" s="71"/>
      <c r="P468" s="203">
        <f>O468*H468</f>
        <v>0</v>
      </c>
      <c r="Q468" s="203">
        <v>1.5E-3</v>
      </c>
      <c r="R468" s="203">
        <f>Q468*H468</f>
        <v>3.0000000000000001E-3</v>
      </c>
      <c r="S468" s="203">
        <v>0</v>
      </c>
      <c r="T468" s="204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205" t="s">
        <v>263</v>
      </c>
      <c r="AT468" s="205" t="s">
        <v>190</v>
      </c>
      <c r="AU468" s="205" t="s">
        <v>85</v>
      </c>
      <c r="AY468" s="17" t="s">
        <v>188</v>
      </c>
      <c r="BE468" s="206">
        <f>IF(N468="základní",J468,0)</f>
        <v>0</v>
      </c>
      <c r="BF468" s="206">
        <f>IF(N468="snížená",J468,0)</f>
        <v>0</v>
      </c>
      <c r="BG468" s="206">
        <f>IF(N468="zákl. přenesená",J468,0)</f>
        <v>0</v>
      </c>
      <c r="BH468" s="206">
        <f>IF(N468="sníž. přenesená",J468,0)</f>
        <v>0</v>
      </c>
      <c r="BI468" s="206">
        <f>IF(N468="nulová",J468,0)</f>
        <v>0</v>
      </c>
      <c r="BJ468" s="17" t="s">
        <v>83</v>
      </c>
      <c r="BK468" s="206">
        <f>ROUND(I468*H468,2)</f>
        <v>0</v>
      </c>
      <c r="BL468" s="17" t="s">
        <v>263</v>
      </c>
      <c r="BM468" s="205" t="s">
        <v>1541</v>
      </c>
    </row>
    <row r="469" spans="1:65" s="2" customFormat="1" ht="24.2" customHeight="1">
      <c r="A469" s="34"/>
      <c r="B469" s="35"/>
      <c r="C469" s="193" t="s">
        <v>960</v>
      </c>
      <c r="D469" s="193" t="s">
        <v>190</v>
      </c>
      <c r="E469" s="194" t="s">
        <v>1542</v>
      </c>
      <c r="F469" s="195" t="s">
        <v>1543</v>
      </c>
      <c r="G469" s="196" t="s">
        <v>358</v>
      </c>
      <c r="H469" s="197">
        <v>0.98299999999999998</v>
      </c>
      <c r="I469" s="198"/>
      <c r="J469" s="199">
        <f>ROUND(I469*H469,2)</f>
        <v>0</v>
      </c>
      <c r="K469" s="200"/>
      <c r="L469" s="39"/>
      <c r="M469" s="201" t="s">
        <v>1</v>
      </c>
      <c r="N469" s="202" t="s">
        <v>41</v>
      </c>
      <c r="O469" s="71"/>
      <c r="P469" s="203">
        <f>O469*H469</f>
        <v>0</v>
      </c>
      <c r="Q469" s="203">
        <v>0</v>
      </c>
      <c r="R469" s="203">
        <f>Q469*H469</f>
        <v>0</v>
      </c>
      <c r="S469" s="203">
        <v>0</v>
      </c>
      <c r="T469" s="204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205" t="s">
        <v>263</v>
      </c>
      <c r="AT469" s="205" t="s">
        <v>190</v>
      </c>
      <c r="AU469" s="205" t="s">
        <v>85</v>
      </c>
      <c r="AY469" s="17" t="s">
        <v>188</v>
      </c>
      <c r="BE469" s="206">
        <f>IF(N469="základní",J469,0)</f>
        <v>0</v>
      </c>
      <c r="BF469" s="206">
        <f>IF(N469="snížená",J469,0)</f>
        <v>0</v>
      </c>
      <c r="BG469" s="206">
        <f>IF(N469="zákl. přenesená",J469,0)</f>
        <v>0</v>
      </c>
      <c r="BH469" s="206">
        <f>IF(N469="sníž. přenesená",J469,0)</f>
        <v>0</v>
      </c>
      <c r="BI469" s="206">
        <f>IF(N469="nulová",J469,0)</f>
        <v>0</v>
      </c>
      <c r="BJ469" s="17" t="s">
        <v>83</v>
      </c>
      <c r="BK469" s="206">
        <f>ROUND(I469*H469,2)</f>
        <v>0</v>
      </c>
      <c r="BL469" s="17" t="s">
        <v>263</v>
      </c>
      <c r="BM469" s="205" t="s">
        <v>1007</v>
      </c>
    </row>
    <row r="470" spans="1:65" s="12" customFormat="1" ht="22.9" customHeight="1">
      <c r="B470" s="177"/>
      <c r="C470" s="178"/>
      <c r="D470" s="179" t="s">
        <v>75</v>
      </c>
      <c r="E470" s="191" t="s">
        <v>1030</v>
      </c>
      <c r="F470" s="191" t="s">
        <v>1031</v>
      </c>
      <c r="G470" s="178"/>
      <c r="H470" s="178"/>
      <c r="I470" s="181"/>
      <c r="J470" s="192">
        <f>BK470</f>
        <v>0</v>
      </c>
      <c r="K470" s="178"/>
      <c r="L470" s="183"/>
      <c r="M470" s="184"/>
      <c r="N470" s="185"/>
      <c r="O470" s="185"/>
      <c r="P470" s="186">
        <f>SUM(P471:P513)</f>
        <v>0</v>
      </c>
      <c r="Q470" s="185"/>
      <c r="R470" s="186">
        <f>SUM(R471:R513)</f>
        <v>0.14182420000000004</v>
      </c>
      <c r="S470" s="185"/>
      <c r="T470" s="187">
        <f>SUM(T471:T513)</f>
        <v>0.10100000000000001</v>
      </c>
      <c r="AR470" s="188" t="s">
        <v>85</v>
      </c>
      <c r="AT470" s="189" t="s">
        <v>75</v>
      </c>
      <c r="AU470" s="189" t="s">
        <v>83</v>
      </c>
      <c r="AY470" s="188" t="s">
        <v>188</v>
      </c>
      <c r="BK470" s="190">
        <f>SUM(BK471:BK513)</f>
        <v>0</v>
      </c>
    </row>
    <row r="471" spans="1:65" s="2" customFormat="1" ht="14.45" customHeight="1">
      <c r="A471" s="34"/>
      <c r="B471" s="35"/>
      <c r="C471" s="193" t="s">
        <v>971</v>
      </c>
      <c r="D471" s="193" t="s">
        <v>190</v>
      </c>
      <c r="E471" s="194" t="s">
        <v>1544</v>
      </c>
      <c r="F471" s="195" t="s">
        <v>1545</v>
      </c>
      <c r="G471" s="196" t="s">
        <v>193</v>
      </c>
      <c r="H471" s="197">
        <v>36.606999999999999</v>
      </c>
      <c r="I471" s="198"/>
      <c r="J471" s="199">
        <f>ROUND(I471*H471,2)</f>
        <v>0</v>
      </c>
      <c r="K471" s="200"/>
      <c r="L471" s="39"/>
      <c r="M471" s="201" t="s">
        <v>1</v>
      </c>
      <c r="N471" s="202" t="s">
        <v>41</v>
      </c>
      <c r="O471" s="71"/>
      <c r="P471" s="203">
        <f>O471*H471</f>
        <v>0</v>
      </c>
      <c r="Q471" s="203">
        <v>1E-4</v>
      </c>
      <c r="R471" s="203">
        <f>Q471*H471</f>
        <v>3.6607000000000002E-3</v>
      </c>
      <c r="S471" s="203">
        <v>0</v>
      </c>
      <c r="T471" s="204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205" t="s">
        <v>263</v>
      </c>
      <c r="AT471" s="205" t="s">
        <v>190</v>
      </c>
      <c r="AU471" s="205" t="s">
        <v>85</v>
      </c>
      <c r="AY471" s="17" t="s">
        <v>188</v>
      </c>
      <c r="BE471" s="206">
        <f>IF(N471="základní",J471,0)</f>
        <v>0</v>
      </c>
      <c r="BF471" s="206">
        <f>IF(N471="snížená",J471,0)</f>
        <v>0</v>
      </c>
      <c r="BG471" s="206">
        <f>IF(N471="zákl. přenesená",J471,0)</f>
        <v>0</v>
      </c>
      <c r="BH471" s="206">
        <f>IF(N471="sníž. přenesená",J471,0)</f>
        <v>0</v>
      </c>
      <c r="BI471" s="206">
        <f>IF(N471="nulová",J471,0)</f>
        <v>0</v>
      </c>
      <c r="BJ471" s="17" t="s">
        <v>83</v>
      </c>
      <c r="BK471" s="206">
        <f>ROUND(I471*H471,2)</f>
        <v>0</v>
      </c>
      <c r="BL471" s="17" t="s">
        <v>263</v>
      </c>
      <c r="BM471" s="205" t="s">
        <v>1546</v>
      </c>
    </row>
    <row r="472" spans="1:65" s="13" customFormat="1" ht="11.25">
      <c r="B472" s="207"/>
      <c r="C472" s="208"/>
      <c r="D472" s="209" t="s">
        <v>196</v>
      </c>
      <c r="E472" s="210" t="s">
        <v>1</v>
      </c>
      <c r="F472" s="211" t="s">
        <v>1547</v>
      </c>
      <c r="G472" s="208"/>
      <c r="H472" s="212">
        <v>36.606999999999999</v>
      </c>
      <c r="I472" s="213"/>
      <c r="J472" s="208"/>
      <c r="K472" s="208"/>
      <c r="L472" s="214"/>
      <c r="M472" s="215"/>
      <c r="N472" s="216"/>
      <c r="O472" s="216"/>
      <c r="P472" s="216"/>
      <c r="Q472" s="216"/>
      <c r="R472" s="216"/>
      <c r="S472" s="216"/>
      <c r="T472" s="217"/>
      <c r="AT472" s="218" t="s">
        <v>196</v>
      </c>
      <c r="AU472" s="218" t="s">
        <v>85</v>
      </c>
      <c r="AV472" s="13" t="s">
        <v>85</v>
      </c>
      <c r="AW472" s="13" t="s">
        <v>32</v>
      </c>
      <c r="AX472" s="13" t="s">
        <v>83</v>
      </c>
      <c r="AY472" s="218" t="s">
        <v>188</v>
      </c>
    </row>
    <row r="473" spans="1:65" s="2" customFormat="1" ht="37.9" customHeight="1">
      <c r="A473" s="34"/>
      <c r="B473" s="35"/>
      <c r="C473" s="240" t="s">
        <v>980</v>
      </c>
      <c r="D473" s="240" t="s">
        <v>406</v>
      </c>
      <c r="E473" s="241" t="s">
        <v>1548</v>
      </c>
      <c r="F473" s="242" t="s">
        <v>1549</v>
      </c>
      <c r="G473" s="243" t="s">
        <v>193</v>
      </c>
      <c r="H473" s="244">
        <v>36.606999999999999</v>
      </c>
      <c r="I473" s="245"/>
      <c r="J473" s="246">
        <f>ROUND(I473*H473,2)</f>
        <v>0</v>
      </c>
      <c r="K473" s="247"/>
      <c r="L473" s="248"/>
      <c r="M473" s="249" t="s">
        <v>1</v>
      </c>
      <c r="N473" s="250" t="s">
        <v>41</v>
      </c>
      <c r="O473" s="71"/>
      <c r="P473" s="203">
        <f>O473*H473</f>
        <v>0</v>
      </c>
      <c r="Q473" s="203">
        <v>0</v>
      </c>
      <c r="R473" s="203">
        <f>Q473*H473</f>
        <v>0</v>
      </c>
      <c r="S473" s="203">
        <v>0</v>
      </c>
      <c r="T473" s="204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205" t="s">
        <v>331</v>
      </c>
      <c r="AT473" s="205" t="s">
        <v>406</v>
      </c>
      <c r="AU473" s="205" t="s">
        <v>85</v>
      </c>
      <c r="AY473" s="17" t="s">
        <v>188</v>
      </c>
      <c r="BE473" s="206">
        <f>IF(N473="základní",J473,0)</f>
        <v>0</v>
      </c>
      <c r="BF473" s="206">
        <f>IF(N473="snížená",J473,0)</f>
        <v>0</v>
      </c>
      <c r="BG473" s="206">
        <f>IF(N473="zákl. přenesená",J473,0)</f>
        <v>0</v>
      </c>
      <c r="BH473" s="206">
        <f>IF(N473="sníž. přenesená",J473,0)</f>
        <v>0</v>
      </c>
      <c r="BI473" s="206">
        <f>IF(N473="nulová",J473,0)</f>
        <v>0</v>
      </c>
      <c r="BJ473" s="17" t="s">
        <v>83</v>
      </c>
      <c r="BK473" s="206">
        <f>ROUND(I473*H473,2)</f>
        <v>0</v>
      </c>
      <c r="BL473" s="17" t="s">
        <v>263</v>
      </c>
      <c r="BM473" s="205" t="s">
        <v>1550</v>
      </c>
    </row>
    <row r="474" spans="1:65" s="15" customFormat="1" ht="22.5">
      <c r="B474" s="230"/>
      <c r="C474" s="231"/>
      <c r="D474" s="209" t="s">
        <v>196</v>
      </c>
      <c r="E474" s="232" t="s">
        <v>1</v>
      </c>
      <c r="F474" s="233" t="s">
        <v>1551</v>
      </c>
      <c r="G474" s="231"/>
      <c r="H474" s="232" t="s">
        <v>1</v>
      </c>
      <c r="I474" s="234"/>
      <c r="J474" s="231"/>
      <c r="K474" s="231"/>
      <c r="L474" s="235"/>
      <c r="M474" s="236"/>
      <c r="N474" s="237"/>
      <c r="O474" s="237"/>
      <c r="P474" s="237"/>
      <c r="Q474" s="237"/>
      <c r="R474" s="237"/>
      <c r="S474" s="237"/>
      <c r="T474" s="238"/>
      <c r="AT474" s="239" t="s">
        <v>196</v>
      </c>
      <c r="AU474" s="239" t="s">
        <v>85</v>
      </c>
      <c r="AV474" s="15" t="s">
        <v>83</v>
      </c>
      <c r="AW474" s="15" t="s">
        <v>32</v>
      </c>
      <c r="AX474" s="15" t="s">
        <v>76</v>
      </c>
      <c r="AY474" s="239" t="s">
        <v>188</v>
      </c>
    </row>
    <row r="475" spans="1:65" s="15" customFormat="1" ht="33.75">
      <c r="B475" s="230"/>
      <c r="C475" s="231"/>
      <c r="D475" s="209" t="s">
        <v>196</v>
      </c>
      <c r="E475" s="232" t="s">
        <v>1</v>
      </c>
      <c r="F475" s="233" t="s">
        <v>1552</v>
      </c>
      <c r="G475" s="231"/>
      <c r="H475" s="232" t="s">
        <v>1</v>
      </c>
      <c r="I475" s="234"/>
      <c r="J475" s="231"/>
      <c r="K475" s="231"/>
      <c r="L475" s="235"/>
      <c r="M475" s="236"/>
      <c r="N475" s="237"/>
      <c r="O475" s="237"/>
      <c r="P475" s="237"/>
      <c r="Q475" s="237"/>
      <c r="R475" s="237"/>
      <c r="S475" s="237"/>
      <c r="T475" s="238"/>
      <c r="AT475" s="239" t="s">
        <v>196</v>
      </c>
      <c r="AU475" s="239" t="s">
        <v>85</v>
      </c>
      <c r="AV475" s="15" t="s">
        <v>83</v>
      </c>
      <c r="AW475" s="15" t="s">
        <v>32</v>
      </c>
      <c r="AX475" s="15" t="s">
        <v>76</v>
      </c>
      <c r="AY475" s="239" t="s">
        <v>188</v>
      </c>
    </row>
    <row r="476" spans="1:65" s="15" customFormat="1" ht="33.75">
      <c r="B476" s="230"/>
      <c r="C476" s="231"/>
      <c r="D476" s="209" t="s">
        <v>196</v>
      </c>
      <c r="E476" s="232" t="s">
        <v>1</v>
      </c>
      <c r="F476" s="233" t="s">
        <v>1553</v>
      </c>
      <c r="G476" s="231"/>
      <c r="H476" s="232" t="s">
        <v>1</v>
      </c>
      <c r="I476" s="234"/>
      <c r="J476" s="231"/>
      <c r="K476" s="231"/>
      <c r="L476" s="235"/>
      <c r="M476" s="236"/>
      <c r="N476" s="237"/>
      <c r="O476" s="237"/>
      <c r="P476" s="237"/>
      <c r="Q476" s="237"/>
      <c r="R476" s="237"/>
      <c r="S476" s="237"/>
      <c r="T476" s="238"/>
      <c r="AT476" s="239" t="s">
        <v>196</v>
      </c>
      <c r="AU476" s="239" t="s">
        <v>85</v>
      </c>
      <c r="AV476" s="15" t="s">
        <v>83</v>
      </c>
      <c r="AW476" s="15" t="s">
        <v>32</v>
      </c>
      <c r="AX476" s="15" t="s">
        <v>76</v>
      </c>
      <c r="AY476" s="239" t="s">
        <v>188</v>
      </c>
    </row>
    <row r="477" spans="1:65" s="15" customFormat="1" ht="11.25">
      <c r="B477" s="230"/>
      <c r="C477" s="231"/>
      <c r="D477" s="209" t="s">
        <v>196</v>
      </c>
      <c r="E477" s="232" t="s">
        <v>1</v>
      </c>
      <c r="F477" s="233" t="s">
        <v>1554</v>
      </c>
      <c r="G477" s="231"/>
      <c r="H477" s="232" t="s">
        <v>1</v>
      </c>
      <c r="I477" s="234"/>
      <c r="J477" s="231"/>
      <c r="K477" s="231"/>
      <c r="L477" s="235"/>
      <c r="M477" s="236"/>
      <c r="N477" s="237"/>
      <c r="O477" s="237"/>
      <c r="P477" s="237"/>
      <c r="Q477" s="237"/>
      <c r="R477" s="237"/>
      <c r="S477" s="237"/>
      <c r="T477" s="238"/>
      <c r="AT477" s="239" t="s">
        <v>196</v>
      </c>
      <c r="AU477" s="239" t="s">
        <v>85</v>
      </c>
      <c r="AV477" s="15" t="s">
        <v>83</v>
      </c>
      <c r="AW477" s="15" t="s">
        <v>32</v>
      </c>
      <c r="AX477" s="15" t="s">
        <v>76</v>
      </c>
      <c r="AY477" s="239" t="s">
        <v>188</v>
      </c>
    </row>
    <row r="478" spans="1:65" s="13" customFormat="1" ht="11.25">
      <c r="B478" s="207"/>
      <c r="C478" s="208"/>
      <c r="D478" s="209" t="s">
        <v>196</v>
      </c>
      <c r="E478" s="210" t="s">
        <v>1</v>
      </c>
      <c r="F478" s="211" t="s">
        <v>1547</v>
      </c>
      <c r="G478" s="208"/>
      <c r="H478" s="212">
        <v>36.606999999999999</v>
      </c>
      <c r="I478" s="213"/>
      <c r="J478" s="208"/>
      <c r="K478" s="208"/>
      <c r="L478" s="214"/>
      <c r="M478" s="215"/>
      <c r="N478" s="216"/>
      <c r="O478" s="216"/>
      <c r="P478" s="216"/>
      <c r="Q478" s="216"/>
      <c r="R478" s="216"/>
      <c r="S478" s="216"/>
      <c r="T478" s="217"/>
      <c r="AT478" s="218" t="s">
        <v>196</v>
      </c>
      <c r="AU478" s="218" t="s">
        <v>85</v>
      </c>
      <c r="AV478" s="13" t="s">
        <v>85</v>
      </c>
      <c r="AW478" s="13" t="s">
        <v>32</v>
      </c>
      <c r="AX478" s="13" t="s">
        <v>83</v>
      </c>
      <c r="AY478" s="218" t="s">
        <v>188</v>
      </c>
    </row>
    <row r="479" spans="1:65" s="2" customFormat="1" ht="24.2" customHeight="1">
      <c r="A479" s="34"/>
      <c r="B479" s="35"/>
      <c r="C479" s="193" t="s">
        <v>984</v>
      </c>
      <c r="D479" s="193" t="s">
        <v>190</v>
      </c>
      <c r="E479" s="194" t="s">
        <v>1033</v>
      </c>
      <c r="F479" s="195" t="s">
        <v>1034</v>
      </c>
      <c r="G479" s="196" t="s">
        <v>243</v>
      </c>
      <c r="H479" s="197">
        <v>6.3250000000000002</v>
      </c>
      <c r="I479" s="198"/>
      <c r="J479" s="199">
        <f>ROUND(I479*H479,2)</f>
        <v>0</v>
      </c>
      <c r="K479" s="200"/>
      <c r="L479" s="39"/>
      <c r="M479" s="201" t="s">
        <v>1</v>
      </c>
      <c r="N479" s="202" t="s">
        <v>41</v>
      </c>
      <c r="O479" s="71"/>
      <c r="P479" s="203">
        <f>O479*H479</f>
        <v>0</v>
      </c>
      <c r="Q479" s="203">
        <v>0</v>
      </c>
      <c r="R479" s="203">
        <f>Q479*H479</f>
        <v>0</v>
      </c>
      <c r="S479" s="203">
        <v>0</v>
      </c>
      <c r="T479" s="204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205" t="s">
        <v>263</v>
      </c>
      <c r="AT479" s="205" t="s">
        <v>190</v>
      </c>
      <c r="AU479" s="205" t="s">
        <v>85</v>
      </c>
      <c r="AY479" s="17" t="s">
        <v>188</v>
      </c>
      <c r="BE479" s="206">
        <f>IF(N479="základní",J479,0)</f>
        <v>0</v>
      </c>
      <c r="BF479" s="206">
        <f>IF(N479="snížená",J479,0)</f>
        <v>0</v>
      </c>
      <c r="BG479" s="206">
        <f>IF(N479="zákl. přenesená",J479,0)</f>
        <v>0</v>
      </c>
      <c r="BH479" s="206">
        <f>IF(N479="sníž. přenesená",J479,0)</f>
        <v>0</v>
      </c>
      <c r="BI479" s="206">
        <f>IF(N479="nulová",J479,0)</f>
        <v>0</v>
      </c>
      <c r="BJ479" s="17" t="s">
        <v>83</v>
      </c>
      <c r="BK479" s="206">
        <f>ROUND(I479*H479,2)</f>
        <v>0</v>
      </c>
      <c r="BL479" s="17" t="s">
        <v>263</v>
      </c>
      <c r="BM479" s="205" t="s">
        <v>1035</v>
      </c>
    </row>
    <row r="480" spans="1:65" s="13" customFormat="1" ht="11.25">
      <c r="B480" s="207"/>
      <c r="C480" s="208"/>
      <c r="D480" s="209" t="s">
        <v>196</v>
      </c>
      <c r="E480" s="210" t="s">
        <v>1</v>
      </c>
      <c r="F480" s="211" t="s">
        <v>1555</v>
      </c>
      <c r="G480" s="208"/>
      <c r="H480" s="212">
        <v>6</v>
      </c>
      <c r="I480" s="213"/>
      <c r="J480" s="208"/>
      <c r="K480" s="208"/>
      <c r="L480" s="214"/>
      <c r="M480" s="215"/>
      <c r="N480" s="216"/>
      <c r="O480" s="216"/>
      <c r="P480" s="216"/>
      <c r="Q480" s="216"/>
      <c r="R480" s="216"/>
      <c r="S480" s="216"/>
      <c r="T480" s="217"/>
      <c r="AT480" s="218" t="s">
        <v>196</v>
      </c>
      <c r="AU480" s="218" t="s">
        <v>85</v>
      </c>
      <c r="AV480" s="13" t="s">
        <v>85</v>
      </c>
      <c r="AW480" s="13" t="s">
        <v>32</v>
      </c>
      <c r="AX480" s="13" t="s">
        <v>76</v>
      </c>
      <c r="AY480" s="218" t="s">
        <v>188</v>
      </c>
    </row>
    <row r="481" spans="1:65" s="13" customFormat="1" ht="11.25">
      <c r="B481" s="207"/>
      <c r="C481" s="208"/>
      <c r="D481" s="209" t="s">
        <v>196</v>
      </c>
      <c r="E481" s="210" t="s">
        <v>1</v>
      </c>
      <c r="F481" s="211" t="s">
        <v>1556</v>
      </c>
      <c r="G481" s="208"/>
      <c r="H481" s="212">
        <v>0.32500000000000001</v>
      </c>
      <c r="I481" s="213"/>
      <c r="J481" s="208"/>
      <c r="K481" s="208"/>
      <c r="L481" s="214"/>
      <c r="M481" s="215"/>
      <c r="N481" s="216"/>
      <c r="O481" s="216"/>
      <c r="P481" s="216"/>
      <c r="Q481" s="216"/>
      <c r="R481" s="216"/>
      <c r="S481" s="216"/>
      <c r="T481" s="217"/>
      <c r="AT481" s="218" t="s">
        <v>196</v>
      </c>
      <c r="AU481" s="218" t="s">
        <v>85</v>
      </c>
      <c r="AV481" s="13" t="s">
        <v>85</v>
      </c>
      <c r="AW481" s="13" t="s">
        <v>32</v>
      </c>
      <c r="AX481" s="13" t="s">
        <v>76</v>
      </c>
      <c r="AY481" s="218" t="s">
        <v>188</v>
      </c>
    </row>
    <row r="482" spans="1:65" s="14" customFormat="1" ht="11.25">
      <c r="B482" s="219"/>
      <c r="C482" s="220"/>
      <c r="D482" s="209" t="s">
        <v>196</v>
      </c>
      <c r="E482" s="221" t="s">
        <v>1</v>
      </c>
      <c r="F482" s="222" t="s">
        <v>200</v>
      </c>
      <c r="G482" s="220"/>
      <c r="H482" s="223">
        <v>6.3250000000000002</v>
      </c>
      <c r="I482" s="224"/>
      <c r="J482" s="220"/>
      <c r="K482" s="220"/>
      <c r="L482" s="225"/>
      <c r="M482" s="226"/>
      <c r="N482" s="227"/>
      <c r="O482" s="227"/>
      <c r="P482" s="227"/>
      <c r="Q482" s="227"/>
      <c r="R482" s="227"/>
      <c r="S482" s="227"/>
      <c r="T482" s="228"/>
      <c r="AT482" s="229" t="s">
        <v>196</v>
      </c>
      <c r="AU482" s="229" t="s">
        <v>85</v>
      </c>
      <c r="AV482" s="14" t="s">
        <v>194</v>
      </c>
      <c r="AW482" s="14" t="s">
        <v>32</v>
      </c>
      <c r="AX482" s="14" t="s">
        <v>83</v>
      </c>
      <c r="AY482" s="229" t="s">
        <v>188</v>
      </c>
    </row>
    <row r="483" spans="1:65" s="2" customFormat="1" ht="24.2" customHeight="1">
      <c r="A483" s="34"/>
      <c r="B483" s="35"/>
      <c r="C483" s="240" t="s">
        <v>995</v>
      </c>
      <c r="D483" s="240" t="s">
        <v>406</v>
      </c>
      <c r="E483" s="241" t="s">
        <v>1042</v>
      </c>
      <c r="F483" s="242" t="s">
        <v>1043</v>
      </c>
      <c r="G483" s="243" t="s">
        <v>243</v>
      </c>
      <c r="H483" s="244">
        <v>6.3250000000000002</v>
      </c>
      <c r="I483" s="245"/>
      <c r="J483" s="246">
        <f t="shared" ref="J483:J492" si="50">ROUND(I483*H483,2)</f>
        <v>0</v>
      </c>
      <c r="K483" s="247"/>
      <c r="L483" s="248"/>
      <c r="M483" s="249" t="s">
        <v>1</v>
      </c>
      <c r="N483" s="250" t="s">
        <v>41</v>
      </c>
      <c r="O483" s="71"/>
      <c r="P483" s="203">
        <f t="shared" ref="P483:P492" si="51">O483*H483</f>
        <v>0</v>
      </c>
      <c r="Q483" s="203">
        <v>1.3860000000000001E-2</v>
      </c>
      <c r="R483" s="203">
        <f t="shared" ref="R483:R492" si="52">Q483*H483</f>
        <v>8.7664500000000006E-2</v>
      </c>
      <c r="S483" s="203">
        <v>0</v>
      </c>
      <c r="T483" s="204">
        <f t="shared" ref="T483:T492" si="53"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205" t="s">
        <v>331</v>
      </c>
      <c r="AT483" s="205" t="s">
        <v>406</v>
      </c>
      <c r="AU483" s="205" t="s">
        <v>85</v>
      </c>
      <c r="AY483" s="17" t="s">
        <v>188</v>
      </c>
      <c r="BE483" s="206">
        <f t="shared" ref="BE483:BE492" si="54">IF(N483="základní",J483,0)</f>
        <v>0</v>
      </c>
      <c r="BF483" s="206">
        <f t="shared" ref="BF483:BF492" si="55">IF(N483="snížená",J483,0)</f>
        <v>0</v>
      </c>
      <c r="BG483" s="206">
        <f t="shared" ref="BG483:BG492" si="56">IF(N483="zákl. přenesená",J483,0)</f>
        <v>0</v>
      </c>
      <c r="BH483" s="206">
        <f t="shared" ref="BH483:BH492" si="57">IF(N483="sníž. přenesená",J483,0)</f>
        <v>0</v>
      </c>
      <c r="BI483" s="206">
        <f t="shared" ref="BI483:BI492" si="58">IF(N483="nulová",J483,0)</f>
        <v>0</v>
      </c>
      <c r="BJ483" s="17" t="s">
        <v>83</v>
      </c>
      <c r="BK483" s="206">
        <f t="shared" ref="BK483:BK492" si="59">ROUND(I483*H483,2)</f>
        <v>0</v>
      </c>
      <c r="BL483" s="17" t="s">
        <v>263</v>
      </c>
      <c r="BM483" s="205" t="s">
        <v>1044</v>
      </c>
    </row>
    <row r="484" spans="1:65" s="2" customFormat="1" ht="24.2" customHeight="1">
      <c r="A484" s="34"/>
      <c r="B484" s="35"/>
      <c r="C484" s="193" t="s">
        <v>1000</v>
      </c>
      <c r="D484" s="193" t="s">
        <v>190</v>
      </c>
      <c r="E484" s="194" t="s">
        <v>1557</v>
      </c>
      <c r="F484" s="195" t="s">
        <v>1558</v>
      </c>
      <c r="G484" s="196" t="s">
        <v>203</v>
      </c>
      <c r="H484" s="197">
        <v>1</v>
      </c>
      <c r="I484" s="198"/>
      <c r="J484" s="199">
        <f t="shared" si="50"/>
        <v>0</v>
      </c>
      <c r="K484" s="200"/>
      <c r="L484" s="39"/>
      <c r="M484" s="201" t="s">
        <v>1</v>
      </c>
      <c r="N484" s="202" t="s">
        <v>41</v>
      </c>
      <c r="O484" s="71"/>
      <c r="P484" s="203">
        <f t="shared" si="51"/>
        <v>0</v>
      </c>
      <c r="Q484" s="203">
        <v>0</v>
      </c>
      <c r="R484" s="203">
        <f t="shared" si="52"/>
        <v>0</v>
      </c>
      <c r="S484" s="203">
        <v>0</v>
      </c>
      <c r="T484" s="204">
        <f t="shared" si="53"/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205" t="s">
        <v>263</v>
      </c>
      <c r="AT484" s="205" t="s">
        <v>190</v>
      </c>
      <c r="AU484" s="205" t="s">
        <v>85</v>
      </c>
      <c r="AY484" s="17" t="s">
        <v>188</v>
      </c>
      <c r="BE484" s="206">
        <f t="shared" si="54"/>
        <v>0</v>
      </c>
      <c r="BF484" s="206">
        <f t="shared" si="55"/>
        <v>0</v>
      </c>
      <c r="BG484" s="206">
        <f t="shared" si="56"/>
        <v>0</v>
      </c>
      <c r="BH484" s="206">
        <f t="shared" si="57"/>
        <v>0</v>
      </c>
      <c r="BI484" s="206">
        <f t="shared" si="58"/>
        <v>0</v>
      </c>
      <c r="BJ484" s="17" t="s">
        <v>83</v>
      </c>
      <c r="BK484" s="206">
        <f t="shared" si="59"/>
        <v>0</v>
      </c>
      <c r="BL484" s="17" t="s">
        <v>263</v>
      </c>
      <c r="BM484" s="205" t="s">
        <v>1559</v>
      </c>
    </row>
    <row r="485" spans="1:65" s="2" customFormat="1" ht="24.2" customHeight="1">
      <c r="A485" s="34"/>
      <c r="B485" s="35"/>
      <c r="C485" s="240" t="s">
        <v>1004</v>
      </c>
      <c r="D485" s="240" t="s">
        <v>406</v>
      </c>
      <c r="E485" s="241" t="s">
        <v>1560</v>
      </c>
      <c r="F485" s="242" t="s">
        <v>1561</v>
      </c>
      <c r="G485" s="243" t="s">
        <v>203</v>
      </c>
      <c r="H485" s="244">
        <v>1</v>
      </c>
      <c r="I485" s="245"/>
      <c r="J485" s="246">
        <f t="shared" si="50"/>
        <v>0</v>
      </c>
      <c r="K485" s="247"/>
      <c r="L485" s="248"/>
      <c r="M485" s="249" t="s">
        <v>1</v>
      </c>
      <c r="N485" s="250" t="s">
        <v>41</v>
      </c>
      <c r="O485" s="71"/>
      <c r="P485" s="203">
        <f t="shared" si="51"/>
        <v>0</v>
      </c>
      <c r="Q485" s="203">
        <v>0</v>
      </c>
      <c r="R485" s="203">
        <f t="shared" si="52"/>
        <v>0</v>
      </c>
      <c r="S485" s="203">
        <v>0</v>
      </c>
      <c r="T485" s="204">
        <f t="shared" si="53"/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205" t="s">
        <v>331</v>
      </c>
      <c r="AT485" s="205" t="s">
        <v>406</v>
      </c>
      <c r="AU485" s="205" t="s">
        <v>85</v>
      </c>
      <c r="AY485" s="17" t="s">
        <v>188</v>
      </c>
      <c r="BE485" s="206">
        <f t="shared" si="54"/>
        <v>0</v>
      </c>
      <c r="BF485" s="206">
        <f t="shared" si="55"/>
        <v>0</v>
      </c>
      <c r="BG485" s="206">
        <f t="shared" si="56"/>
        <v>0</v>
      </c>
      <c r="BH485" s="206">
        <f t="shared" si="57"/>
        <v>0</v>
      </c>
      <c r="BI485" s="206">
        <f t="shared" si="58"/>
        <v>0</v>
      </c>
      <c r="BJ485" s="17" t="s">
        <v>83</v>
      </c>
      <c r="BK485" s="206">
        <f t="shared" si="59"/>
        <v>0</v>
      </c>
      <c r="BL485" s="17" t="s">
        <v>263</v>
      </c>
      <c r="BM485" s="205" t="s">
        <v>1562</v>
      </c>
    </row>
    <row r="486" spans="1:65" s="2" customFormat="1" ht="24.2" customHeight="1">
      <c r="A486" s="34"/>
      <c r="B486" s="35"/>
      <c r="C486" s="193" t="s">
        <v>1010</v>
      </c>
      <c r="D486" s="193" t="s">
        <v>190</v>
      </c>
      <c r="E486" s="194" t="s">
        <v>1563</v>
      </c>
      <c r="F486" s="195" t="s">
        <v>1564</v>
      </c>
      <c r="G486" s="196" t="s">
        <v>203</v>
      </c>
      <c r="H486" s="197">
        <v>1</v>
      </c>
      <c r="I486" s="198"/>
      <c r="J486" s="199">
        <f t="shared" si="50"/>
        <v>0</v>
      </c>
      <c r="K486" s="200"/>
      <c r="L486" s="39"/>
      <c r="M486" s="201" t="s">
        <v>1</v>
      </c>
      <c r="N486" s="202" t="s">
        <v>41</v>
      </c>
      <c r="O486" s="71"/>
      <c r="P486" s="203">
        <f t="shared" si="51"/>
        <v>0</v>
      </c>
      <c r="Q486" s="203">
        <v>0</v>
      </c>
      <c r="R486" s="203">
        <f t="shared" si="52"/>
        <v>0</v>
      </c>
      <c r="S486" s="203">
        <v>0</v>
      </c>
      <c r="T486" s="204">
        <f t="shared" si="53"/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205" t="s">
        <v>263</v>
      </c>
      <c r="AT486" s="205" t="s">
        <v>190</v>
      </c>
      <c r="AU486" s="205" t="s">
        <v>85</v>
      </c>
      <c r="AY486" s="17" t="s">
        <v>188</v>
      </c>
      <c r="BE486" s="206">
        <f t="shared" si="54"/>
        <v>0</v>
      </c>
      <c r="BF486" s="206">
        <f t="shared" si="55"/>
        <v>0</v>
      </c>
      <c r="BG486" s="206">
        <f t="shared" si="56"/>
        <v>0</v>
      </c>
      <c r="BH486" s="206">
        <f t="shared" si="57"/>
        <v>0</v>
      </c>
      <c r="BI486" s="206">
        <f t="shared" si="58"/>
        <v>0</v>
      </c>
      <c r="BJ486" s="17" t="s">
        <v>83</v>
      </c>
      <c r="BK486" s="206">
        <f t="shared" si="59"/>
        <v>0</v>
      </c>
      <c r="BL486" s="17" t="s">
        <v>263</v>
      </c>
      <c r="BM486" s="205" t="s">
        <v>1565</v>
      </c>
    </row>
    <row r="487" spans="1:65" s="2" customFormat="1" ht="24.2" customHeight="1">
      <c r="A487" s="34"/>
      <c r="B487" s="35"/>
      <c r="C487" s="240" t="s">
        <v>1016</v>
      </c>
      <c r="D487" s="240" t="s">
        <v>406</v>
      </c>
      <c r="E487" s="241" t="s">
        <v>1566</v>
      </c>
      <c r="F487" s="242" t="s">
        <v>1567</v>
      </c>
      <c r="G487" s="243" t="s">
        <v>203</v>
      </c>
      <c r="H487" s="244">
        <v>1</v>
      </c>
      <c r="I487" s="245"/>
      <c r="J487" s="246">
        <f t="shared" si="50"/>
        <v>0</v>
      </c>
      <c r="K487" s="247"/>
      <c r="L487" s="248"/>
      <c r="M487" s="249" t="s">
        <v>1</v>
      </c>
      <c r="N487" s="250" t="s">
        <v>41</v>
      </c>
      <c r="O487" s="71"/>
      <c r="P487" s="203">
        <f t="shared" si="51"/>
        <v>0</v>
      </c>
      <c r="Q487" s="203">
        <v>2.3999999999999998E-3</v>
      </c>
      <c r="R487" s="203">
        <f t="shared" si="52"/>
        <v>2.3999999999999998E-3</v>
      </c>
      <c r="S487" s="203">
        <v>0</v>
      </c>
      <c r="T487" s="204">
        <f t="shared" si="53"/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205" t="s">
        <v>331</v>
      </c>
      <c r="AT487" s="205" t="s">
        <v>406</v>
      </c>
      <c r="AU487" s="205" t="s">
        <v>85</v>
      </c>
      <c r="AY487" s="17" t="s">
        <v>188</v>
      </c>
      <c r="BE487" s="206">
        <f t="shared" si="54"/>
        <v>0</v>
      </c>
      <c r="BF487" s="206">
        <f t="shared" si="55"/>
        <v>0</v>
      </c>
      <c r="BG487" s="206">
        <f t="shared" si="56"/>
        <v>0</v>
      </c>
      <c r="BH487" s="206">
        <f t="shared" si="57"/>
        <v>0</v>
      </c>
      <c r="BI487" s="206">
        <f t="shared" si="58"/>
        <v>0</v>
      </c>
      <c r="BJ487" s="17" t="s">
        <v>83</v>
      </c>
      <c r="BK487" s="206">
        <f t="shared" si="59"/>
        <v>0</v>
      </c>
      <c r="BL487" s="17" t="s">
        <v>263</v>
      </c>
      <c r="BM487" s="205" t="s">
        <v>1568</v>
      </c>
    </row>
    <row r="488" spans="1:65" s="2" customFormat="1" ht="24.2" customHeight="1">
      <c r="A488" s="34"/>
      <c r="B488" s="35"/>
      <c r="C488" s="193" t="s">
        <v>1020</v>
      </c>
      <c r="D488" s="193" t="s">
        <v>190</v>
      </c>
      <c r="E488" s="194" t="s">
        <v>1569</v>
      </c>
      <c r="F488" s="195" t="s">
        <v>1570</v>
      </c>
      <c r="G488" s="196" t="s">
        <v>243</v>
      </c>
      <c r="H488" s="197">
        <v>5.01</v>
      </c>
      <c r="I488" s="198"/>
      <c r="J488" s="199">
        <f t="shared" si="50"/>
        <v>0</v>
      </c>
      <c r="K488" s="200"/>
      <c r="L488" s="39"/>
      <c r="M488" s="201" t="s">
        <v>1</v>
      </c>
      <c r="N488" s="202" t="s">
        <v>41</v>
      </c>
      <c r="O488" s="71"/>
      <c r="P488" s="203">
        <f t="shared" si="51"/>
        <v>0</v>
      </c>
      <c r="Q488" s="203">
        <v>0</v>
      </c>
      <c r="R488" s="203">
        <f t="shared" si="52"/>
        <v>0</v>
      </c>
      <c r="S488" s="203">
        <v>0</v>
      </c>
      <c r="T488" s="204">
        <f t="shared" si="53"/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205" t="s">
        <v>263</v>
      </c>
      <c r="AT488" s="205" t="s">
        <v>190</v>
      </c>
      <c r="AU488" s="205" t="s">
        <v>85</v>
      </c>
      <c r="AY488" s="17" t="s">
        <v>188</v>
      </c>
      <c r="BE488" s="206">
        <f t="shared" si="54"/>
        <v>0</v>
      </c>
      <c r="BF488" s="206">
        <f t="shared" si="55"/>
        <v>0</v>
      </c>
      <c r="BG488" s="206">
        <f t="shared" si="56"/>
        <v>0</v>
      </c>
      <c r="BH488" s="206">
        <f t="shared" si="57"/>
        <v>0</v>
      </c>
      <c r="BI488" s="206">
        <f t="shared" si="58"/>
        <v>0</v>
      </c>
      <c r="BJ488" s="17" t="s">
        <v>83</v>
      </c>
      <c r="BK488" s="206">
        <f t="shared" si="59"/>
        <v>0</v>
      </c>
      <c r="BL488" s="17" t="s">
        <v>263</v>
      </c>
      <c r="BM488" s="205" t="s">
        <v>1571</v>
      </c>
    </row>
    <row r="489" spans="1:65" s="2" customFormat="1" ht="14.45" customHeight="1">
      <c r="A489" s="34"/>
      <c r="B489" s="35"/>
      <c r="C489" s="240" t="s">
        <v>1026</v>
      </c>
      <c r="D489" s="240" t="s">
        <v>406</v>
      </c>
      <c r="E489" s="241" t="s">
        <v>1572</v>
      </c>
      <c r="F489" s="242" t="s">
        <v>1573</v>
      </c>
      <c r="G489" s="243" t="s">
        <v>243</v>
      </c>
      <c r="H489" s="244">
        <v>5.01</v>
      </c>
      <c r="I489" s="245"/>
      <c r="J489" s="246">
        <f t="shared" si="50"/>
        <v>0</v>
      </c>
      <c r="K489" s="247"/>
      <c r="L489" s="248"/>
      <c r="M489" s="249" t="s">
        <v>1</v>
      </c>
      <c r="N489" s="250" t="s">
        <v>41</v>
      </c>
      <c r="O489" s="71"/>
      <c r="P489" s="203">
        <f t="shared" si="51"/>
        <v>0</v>
      </c>
      <c r="Q489" s="203">
        <v>2.8999999999999998E-3</v>
      </c>
      <c r="R489" s="203">
        <f t="shared" si="52"/>
        <v>1.4528999999999999E-2</v>
      </c>
      <c r="S489" s="203">
        <v>0</v>
      </c>
      <c r="T489" s="204">
        <f t="shared" si="53"/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205" t="s">
        <v>331</v>
      </c>
      <c r="AT489" s="205" t="s">
        <v>406</v>
      </c>
      <c r="AU489" s="205" t="s">
        <v>85</v>
      </c>
      <c r="AY489" s="17" t="s">
        <v>188</v>
      </c>
      <c r="BE489" s="206">
        <f t="shared" si="54"/>
        <v>0</v>
      </c>
      <c r="BF489" s="206">
        <f t="shared" si="55"/>
        <v>0</v>
      </c>
      <c r="BG489" s="206">
        <f t="shared" si="56"/>
        <v>0</v>
      </c>
      <c r="BH489" s="206">
        <f t="shared" si="57"/>
        <v>0</v>
      </c>
      <c r="BI489" s="206">
        <f t="shared" si="58"/>
        <v>0</v>
      </c>
      <c r="BJ489" s="17" t="s">
        <v>83</v>
      </c>
      <c r="BK489" s="206">
        <f t="shared" si="59"/>
        <v>0</v>
      </c>
      <c r="BL489" s="17" t="s">
        <v>263</v>
      </c>
      <c r="BM489" s="205" t="s">
        <v>1574</v>
      </c>
    </row>
    <row r="490" spans="1:65" s="2" customFormat="1" ht="24.2" customHeight="1">
      <c r="A490" s="34"/>
      <c r="B490" s="35"/>
      <c r="C490" s="193" t="s">
        <v>1032</v>
      </c>
      <c r="D490" s="193" t="s">
        <v>190</v>
      </c>
      <c r="E490" s="194" t="s">
        <v>1575</v>
      </c>
      <c r="F490" s="195" t="s">
        <v>1576</v>
      </c>
      <c r="G490" s="196" t="s">
        <v>243</v>
      </c>
      <c r="H490" s="197">
        <v>3</v>
      </c>
      <c r="I490" s="198"/>
      <c r="J490" s="199">
        <f t="shared" si="50"/>
        <v>0</v>
      </c>
      <c r="K490" s="200"/>
      <c r="L490" s="39"/>
      <c r="M490" s="201" t="s">
        <v>1</v>
      </c>
      <c r="N490" s="202" t="s">
        <v>41</v>
      </c>
      <c r="O490" s="71"/>
      <c r="P490" s="203">
        <f t="shared" si="51"/>
        <v>0</v>
      </c>
      <c r="Q490" s="203">
        <v>0</v>
      </c>
      <c r="R490" s="203">
        <f t="shared" si="52"/>
        <v>0</v>
      </c>
      <c r="S490" s="203">
        <v>0.03</v>
      </c>
      <c r="T490" s="204">
        <f t="shared" si="53"/>
        <v>0.09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205" t="s">
        <v>263</v>
      </c>
      <c r="AT490" s="205" t="s">
        <v>190</v>
      </c>
      <c r="AU490" s="205" t="s">
        <v>85</v>
      </c>
      <c r="AY490" s="17" t="s">
        <v>188</v>
      </c>
      <c r="BE490" s="206">
        <f t="shared" si="54"/>
        <v>0</v>
      </c>
      <c r="BF490" s="206">
        <f t="shared" si="55"/>
        <v>0</v>
      </c>
      <c r="BG490" s="206">
        <f t="shared" si="56"/>
        <v>0</v>
      </c>
      <c r="BH490" s="206">
        <f t="shared" si="57"/>
        <v>0</v>
      </c>
      <c r="BI490" s="206">
        <f t="shared" si="58"/>
        <v>0</v>
      </c>
      <c r="BJ490" s="17" t="s">
        <v>83</v>
      </c>
      <c r="BK490" s="206">
        <f t="shared" si="59"/>
        <v>0</v>
      </c>
      <c r="BL490" s="17" t="s">
        <v>263</v>
      </c>
      <c r="BM490" s="205" t="s">
        <v>1577</v>
      </c>
    </row>
    <row r="491" spans="1:65" s="2" customFormat="1" ht="14.45" customHeight="1">
      <c r="A491" s="34"/>
      <c r="B491" s="35"/>
      <c r="C491" s="193" t="s">
        <v>1041</v>
      </c>
      <c r="D491" s="193" t="s">
        <v>190</v>
      </c>
      <c r="E491" s="194" t="s">
        <v>1578</v>
      </c>
      <c r="F491" s="195" t="s">
        <v>1579</v>
      </c>
      <c r="G491" s="196" t="s">
        <v>243</v>
      </c>
      <c r="H491" s="197">
        <v>2.85</v>
      </c>
      <c r="I491" s="198"/>
      <c r="J491" s="199">
        <f t="shared" si="50"/>
        <v>0</v>
      </c>
      <c r="K491" s="200"/>
      <c r="L491" s="39"/>
      <c r="M491" s="201" t="s">
        <v>1</v>
      </c>
      <c r="N491" s="202" t="s">
        <v>41</v>
      </c>
      <c r="O491" s="71"/>
      <c r="P491" s="203">
        <f t="shared" si="51"/>
        <v>0</v>
      </c>
      <c r="Q491" s="203">
        <v>0</v>
      </c>
      <c r="R491" s="203">
        <f t="shared" si="52"/>
        <v>0</v>
      </c>
      <c r="S491" s="203">
        <v>0</v>
      </c>
      <c r="T491" s="204">
        <f t="shared" si="53"/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205" t="s">
        <v>263</v>
      </c>
      <c r="AT491" s="205" t="s">
        <v>190</v>
      </c>
      <c r="AU491" s="205" t="s">
        <v>85</v>
      </c>
      <c r="AY491" s="17" t="s">
        <v>188</v>
      </c>
      <c r="BE491" s="206">
        <f t="shared" si="54"/>
        <v>0</v>
      </c>
      <c r="BF491" s="206">
        <f t="shared" si="55"/>
        <v>0</v>
      </c>
      <c r="BG491" s="206">
        <f t="shared" si="56"/>
        <v>0</v>
      </c>
      <c r="BH491" s="206">
        <f t="shared" si="57"/>
        <v>0</v>
      </c>
      <c r="BI491" s="206">
        <f t="shared" si="58"/>
        <v>0</v>
      </c>
      <c r="BJ491" s="17" t="s">
        <v>83</v>
      </c>
      <c r="BK491" s="206">
        <f t="shared" si="59"/>
        <v>0</v>
      </c>
      <c r="BL491" s="17" t="s">
        <v>263</v>
      </c>
      <c r="BM491" s="205" t="s">
        <v>1580</v>
      </c>
    </row>
    <row r="492" spans="1:65" s="2" customFormat="1" ht="24.2" customHeight="1">
      <c r="A492" s="34"/>
      <c r="B492" s="35"/>
      <c r="C492" s="193" t="s">
        <v>1045</v>
      </c>
      <c r="D492" s="193" t="s">
        <v>190</v>
      </c>
      <c r="E492" s="194" t="s">
        <v>1060</v>
      </c>
      <c r="F492" s="195" t="s">
        <v>1061</v>
      </c>
      <c r="G492" s="196" t="s">
        <v>203</v>
      </c>
      <c r="H492" s="197">
        <v>10</v>
      </c>
      <c r="I492" s="198"/>
      <c r="J492" s="199">
        <f t="shared" si="50"/>
        <v>0</v>
      </c>
      <c r="K492" s="200"/>
      <c r="L492" s="39"/>
      <c r="M492" s="201" t="s">
        <v>1</v>
      </c>
      <c r="N492" s="202" t="s">
        <v>41</v>
      </c>
      <c r="O492" s="71"/>
      <c r="P492" s="203">
        <f t="shared" si="51"/>
        <v>0</v>
      </c>
      <c r="Q492" s="203">
        <v>0</v>
      </c>
      <c r="R492" s="203">
        <f t="shared" si="52"/>
        <v>0</v>
      </c>
      <c r="S492" s="203">
        <v>0</v>
      </c>
      <c r="T492" s="204">
        <f t="shared" si="53"/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205" t="s">
        <v>263</v>
      </c>
      <c r="AT492" s="205" t="s">
        <v>190</v>
      </c>
      <c r="AU492" s="205" t="s">
        <v>85</v>
      </c>
      <c r="AY492" s="17" t="s">
        <v>188</v>
      </c>
      <c r="BE492" s="206">
        <f t="shared" si="54"/>
        <v>0</v>
      </c>
      <c r="BF492" s="206">
        <f t="shared" si="55"/>
        <v>0</v>
      </c>
      <c r="BG492" s="206">
        <f t="shared" si="56"/>
        <v>0</v>
      </c>
      <c r="BH492" s="206">
        <f t="shared" si="57"/>
        <v>0</v>
      </c>
      <c r="BI492" s="206">
        <f t="shared" si="58"/>
        <v>0</v>
      </c>
      <c r="BJ492" s="17" t="s">
        <v>83</v>
      </c>
      <c r="BK492" s="206">
        <f t="shared" si="59"/>
        <v>0</v>
      </c>
      <c r="BL492" s="17" t="s">
        <v>263</v>
      </c>
      <c r="BM492" s="205" t="s">
        <v>1062</v>
      </c>
    </row>
    <row r="493" spans="1:65" s="13" customFormat="1" ht="11.25">
      <c r="B493" s="207"/>
      <c r="C493" s="208"/>
      <c r="D493" s="209" t="s">
        <v>196</v>
      </c>
      <c r="E493" s="210" t="s">
        <v>1</v>
      </c>
      <c r="F493" s="211" t="s">
        <v>1581</v>
      </c>
      <c r="G493" s="208"/>
      <c r="H493" s="212">
        <v>10</v>
      </c>
      <c r="I493" s="213"/>
      <c r="J493" s="208"/>
      <c r="K493" s="208"/>
      <c r="L493" s="214"/>
      <c r="M493" s="215"/>
      <c r="N493" s="216"/>
      <c r="O493" s="216"/>
      <c r="P493" s="216"/>
      <c r="Q493" s="216"/>
      <c r="R493" s="216"/>
      <c r="S493" s="216"/>
      <c r="T493" s="217"/>
      <c r="AT493" s="218" t="s">
        <v>196</v>
      </c>
      <c r="AU493" s="218" t="s">
        <v>85</v>
      </c>
      <c r="AV493" s="13" t="s">
        <v>85</v>
      </c>
      <c r="AW493" s="13" t="s">
        <v>32</v>
      </c>
      <c r="AX493" s="13" t="s">
        <v>83</v>
      </c>
      <c r="AY493" s="218" t="s">
        <v>188</v>
      </c>
    </row>
    <row r="494" spans="1:65" s="2" customFormat="1" ht="24.2" customHeight="1">
      <c r="A494" s="34"/>
      <c r="B494" s="35"/>
      <c r="C494" s="240" t="s">
        <v>1050</v>
      </c>
      <c r="D494" s="240" t="s">
        <v>406</v>
      </c>
      <c r="E494" s="241" t="s">
        <v>1065</v>
      </c>
      <c r="F494" s="242" t="s">
        <v>1066</v>
      </c>
      <c r="G494" s="243" t="s">
        <v>203</v>
      </c>
      <c r="H494" s="244">
        <v>2</v>
      </c>
      <c r="I494" s="245"/>
      <c r="J494" s="246">
        <f t="shared" ref="J494:J500" si="60">ROUND(I494*H494,2)</f>
        <v>0</v>
      </c>
      <c r="K494" s="247"/>
      <c r="L494" s="248"/>
      <c r="M494" s="249" t="s">
        <v>1</v>
      </c>
      <c r="N494" s="250" t="s">
        <v>41</v>
      </c>
      <c r="O494" s="71"/>
      <c r="P494" s="203">
        <f t="shared" ref="P494:P500" si="61">O494*H494</f>
        <v>0</v>
      </c>
      <c r="Q494" s="203">
        <v>2.7699999999999999E-3</v>
      </c>
      <c r="R494" s="203">
        <f t="shared" ref="R494:R500" si="62">Q494*H494</f>
        <v>5.5399999999999998E-3</v>
      </c>
      <c r="S494" s="203">
        <v>0</v>
      </c>
      <c r="T494" s="204">
        <f t="shared" ref="T494:T500" si="63"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205" t="s">
        <v>331</v>
      </c>
      <c r="AT494" s="205" t="s">
        <v>406</v>
      </c>
      <c r="AU494" s="205" t="s">
        <v>85</v>
      </c>
      <c r="AY494" s="17" t="s">
        <v>188</v>
      </c>
      <c r="BE494" s="206">
        <f t="shared" ref="BE494:BE500" si="64">IF(N494="základní",J494,0)</f>
        <v>0</v>
      </c>
      <c r="BF494" s="206">
        <f t="shared" ref="BF494:BF500" si="65">IF(N494="snížená",J494,0)</f>
        <v>0</v>
      </c>
      <c r="BG494" s="206">
        <f t="shared" ref="BG494:BG500" si="66">IF(N494="zákl. přenesená",J494,0)</f>
        <v>0</v>
      </c>
      <c r="BH494" s="206">
        <f t="shared" ref="BH494:BH500" si="67">IF(N494="sníž. přenesená",J494,0)</f>
        <v>0</v>
      </c>
      <c r="BI494" s="206">
        <f t="shared" ref="BI494:BI500" si="68">IF(N494="nulová",J494,0)</f>
        <v>0</v>
      </c>
      <c r="BJ494" s="17" t="s">
        <v>83</v>
      </c>
      <c r="BK494" s="206">
        <f t="shared" ref="BK494:BK500" si="69">ROUND(I494*H494,2)</f>
        <v>0</v>
      </c>
      <c r="BL494" s="17" t="s">
        <v>263</v>
      </c>
      <c r="BM494" s="205" t="s">
        <v>1067</v>
      </c>
    </row>
    <row r="495" spans="1:65" s="2" customFormat="1" ht="24.2" customHeight="1">
      <c r="A495" s="34"/>
      <c r="B495" s="35"/>
      <c r="C495" s="240" t="s">
        <v>1054</v>
      </c>
      <c r="D495" s="240" t="s">
        <v>406</v>
      </c>
      <c r="E495" s="241" t="s">
        <v>1069</v>
      </c>
      <c r="F495" s="242" t="s">
        <v>1070</v>
      </c>
      <c r="G495" s="243" t="s">
        <v>203</v>
      </c>
      <c r="H495" s="244">
        <v>8</v>
      </c>
      <c r="I495" s="245"/>
      <c r="J495" s="246">
        <f t="shared" si="60"/>
        <v>0</v>
      </c>
      <c r="K495" s="247"/>
      <c r="L495" s="248"/>
      <c r="M495" s="249" t="s">
        <v>1</v>
      </c>
      <c r="N495" s="250" t="s">
        <v>41</v>
      </c>
      <c r="O495" s="71"/>
      <c r="P495" s="203">
        <f t="shared" si="61"/>
        <v>0</v>
      </c>
      <c r="Q495" s="203">
        <v>2.7699999999999999E-3</v>
      </c>
      <c r="R495" s="203">
        <f t="shared" si="62"/>
        <v>2.2159999999999999E-2</v>
      </c>
      <c r="S495" s="203">
        <v>0</v>
      </c>
      <c r="T495" s="204">
        <f t="shared" si="63"/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205" t="s">
        <v>331</v>
      </c>
      <c r="AT495" s="205" t="s">
        <v>406</v>
      </c>
      <c r="AU495" s="205" t="s">
        <v>85</v>
      </c>
      <c r="AY495" s="17" t="s">
        <v>188</v>
      </c>
      <c r="BE495" s="206">
        <f t="shared" si="64"/>
        <v>0</v>
      </c>
      <c r="BF495" s="206">
        <f t="shared" si="65"/>
        <v>0</v>
      </c>
      <c r="BG495" s="206">
        <f t="shared" si="66"/>
        <v>0</v>
      </c>
      <c r="BH495" s="206">
        <f t="shared" si="67"/>
        <v>0</v>
      </c>
      <c r="BI495" s="206">
        <f t="shared" si="68"/>
        <v>0</v>
      </c>
      <c r="BJ495" s="17" t="s">
        <v>83</v>
      </c>
      <c r="BK495" s="206">
        <f t="shared" si="69"/>
        <v>0</v>
      </c>
      <c r="BL495" s="17" t="s">
        <v>263</v>
      </c>
      <c r="BM495" s="205" t="s">
        <v>1071</v>
      </c>
    </row>
    <row r="496" spans="1:65" s="2" customFormat="1" ht="14.45" customHeight="1">
      <c r="A496" s="34"/>
      <c r="B496" s="35"/>
      <c r="C496" s="240" t="s">
        <v>1059</v>
      </c>
      <c r="D496" s="240" t="s">
        <v>406</v>
      </c>
      <c r="E496" s="241" t="s">
        <v>1073</v>
      </c>
      <c r="F496" s="242" t="s">
        <v>1074</v>
      </c>
      <c r="G496" s="243" t="s">
        <v>203</v>
      </c>
      <c r="H496" s="244">
        <v>1</v>
      </c>
      <c r="I496" s="245"/>
      <c r="J496" s="246">
        <f t="shared" si="60"/>
        <v>0</v>
      </c>
      <c r="K496" s="247"/>
      <c r="L496" s="248"/>
      <c r="M496" s="249" t="s">
        <v>1</v>
      </c>
      <c r="N496" s="250" t="s">
        <v>41</v>
      </c>
      <c r="O496" s="71"/>
      <c r="P496" s="203">
        <f t="shared" si="61"/>
        <v>0</v>
      </c>
      <c r="Q496" s="203">
        <v>2.7699999999999999E-3</v>
      </c>
      <c r="R496" s="203">
        <f t="shared" si="62"/>
        <v>2.7699999999999999E-3</v>
      </c>
      <c r="S496" s="203">
        <v>0</v>
      </c>
      <c r="T496" s="204">
        <f t="shared" si="63"/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205" t="s">
        <v>331</v>
      </c>
      <c r="AT496" s="205" t="s">
        <v>406</v>
      </c>
      <c r="AU496" s="205" t="s">
        <v>85</v>
      </c>
      <c r="AY496" s="17" t="s">
        <v>188</v>
      </c>
      <c r="BE496" s="206">
        <f t="shared" si="64"/>
        <v>0</v>
      </c>
      <c r="BF496" s="206">
        <f t="shared" si="65"/>
        <v>0</v>
      </c>
      <c r="BG496" s="206">
        <f t="shared" si="66"/>
        <v>0</v>
      </c>
      <c r="BH496" s="206">
        <f t="shared" si="67"/>
        <v>0</v>
      </c>
      <c r="BI496" s="206">
        <f t="shared" si="68"/>
        <v>0</v>
      </c>
      <c r="BJ496" s="17" t="s">
        <v>83</v>
      </c>
      <c r="BK496" s="206">
        <f t="shared" si="69"/>
        <v>0</v>
      </c>
      <c r="BL496" s="17" t="s">
        <v>263</v>
      </c>
      <c r="BM496" s="205" t="s">
        <v>1075</v>
      </c>
    </row>
    <row r="497" spans="1:65" s="2" customFormat="1" ht="14.45" customHeight="1">
      <c r="A497" s="34"/>
      <c r="B497" s="35"/>
      <c r="C497" s="240" t="s">
        <v>1064</v>
      </c>
      <c r="D497" s="240" t="s">
        <v>406</v>
      </c>
      <c r="E497" s="241" t="s">
        <v>1077</v>
      </c>
      <c r="F497" s="242" t="s">
        <v>1078</v>
      </c>
      <c r="G497" s="243" t="s">
        <v>203</v>
      </c>
      <c r="H497" s="244">
        <v>1</v>
      </c>
      <c r="I497" s="245"/>
      <c r="J497" s="246">
        <f t="shared" si="60"/>
        <v>0</v>
      </c>
      <c r="K497" s="247"/>
      <c r="L497" s="248"/>
      <c r="M497" s="249" t="s">
        <v>1</v>
      </c>
      <c r="N497" s="250" t="s">
        <v>41</v>
      </c>
      <c r="O497" s="71"/>
      <c r="P497" s="203">
        <f t="shared" si="61"/>
        <v>0</v>
      </c>
      <c r="Q497" s="203">
        <v>2.7699999999999999E-3</v>
      </c>
      <c r="R497" s="203">
        <f t="shared" si="62"/>
        <v>2.7699999999999999E-3</v>
      </c>
      <c r="S497" s="203">
        <v>0</v>
      </c>
      <c r="T497" s="204">
        <f t="shared" si="63"/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205" t="s">
        <v>331</v>
      </c>
      <c r="AT497" s="205" t="s">
        <v>406</v>
      </c>
      <c r="AU497" s="205" t="s">
        <v>85</v>
      </c>
      <c r="AY497" s="17" t="s">
        <v>188</v>
      </c>
      <c r="BE497" s="206">
        <f t="shared" si="64"/>
        <v>0</v>
      </c>
      <c r="BF497" s="206">
        <f t="shared" si="65"/>
        <v>0</v>
      </c>
      <c r="BG497" s="206">
        <f t="shared" si="66"/>
        <v>0</v>
      </c>
      <c r="BH497" s="206">
        <f t="shared" si="67"/>
        <v>0</v>
      </c>
      <c r="BI497" s="206">
        <f t="shared" si="68"/>
        <v>0</v>
      </c>
      <c r="BJ497" s="17" t="s">
        <v>83</v>
      </c>
      <c r="BK497" s="206">
        <f t="shared" si="69"/>
        <v>0</v>
      </c>
      <c r="BL497" s="17" t="s">
        <v>263</v>
      </c>
      <c r="BM497" s="205" t="s">
        <v>1079</v>
      </c>
    </row>
    <row r="498" spans="1:65" s="2" customFormat="1" ht="24.2" customHeight="1">
      <c r="A498" s="34"/>
      <c r="B498" s="35"/>
      <c r="C498" s="240" t="s">
        <v>1068</v>
      </c>
      <c r="D498" s="240" t="s">
        <v>406</v>
      </c>
      <c r="E498" s="241" t="s">
        <v>1081</v>
      </c>
      <c r="F498" s="242" t="s">
        <v>1082</v>
      </c>
      <c r="G498" s="243" t="s">
        <v>203</v>
      </c>
      <c r="H498" s="244">
        <v>1</v>
      </c>
      <c r="I498" s="245"/>
      <c r="J498" s="246">
        <f t="shared" si="60"/>
        <v>0</v>
      </c>
      <c r="K498" s="247"/>
      <c r="L498" s="248"/>
      <c r="M498" s="249" t="s">
        <v>1</v>
      </c>
      <c r="N498" s="250" t="s">
        <v>41</v>
      </c>
      <c r="O498" s="71"/>
      <c r="P498" s="203">
        <f t="shared" si="61"/>
        <v>0</v>
      </c>
      <c r="Q498" s="203">
        <v>1.4999999999999999E-4</v>
      </c>
      <c r="R498" s="203">
        <f t="shared" si="62"/>
        <v>1.4999999999999999E-4</v>
      </c>
      <c r="S498" s="203">
        <v>0</v>
      </c>
      <c r="T498" s="204">
        <f t="shared" si="63"/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205" t="s">
        <v>331</v>
      </c>
      <c r="AT498" s="205" t="s">
        <v>406</v>
      </c>
      <c r="AU498" s="205" t="s">
        <v>85</v>
      </c>
      <c r="AY498" s="17" t="s">
        <v>188</v>
      </c>
      <c r="BE498" s="206">
        <f t="shared" si="64"/>
        <v>0</v>
      </c>
      <c r="BF498" s="206">
        <f t="shared" si="65"/>
        <v>0</v>
      </c>
      <c r="BG498" s="206">
        <f t="shared" si="66"/>
        <v>0</v>
      </c>
      <c r="BH498" s="206">
        <f t="shared" si="67"/>
        <v>0</v>
      </c>
      <c r="BI498" s="206">
        <f t="shared" si="68"/>
        <v>0</v>
      </c>
      <c r="BJ498" s="17" t="s">
        <v>83</v>
      </c>
      <c r="BK498" s="206">
        <f t="shared" si="69"/>
        <v>0</v>
      </c>
      <c r="BL498" s="17" t="s">
        <v>263</v>
      </c>
      <c r="BM498" s="205" t="s">
        <v>1083</v>
      </c>
    </row>
    <row r="499" spans="1:65" s="2" customFormat="1" ht="37.9" customHeight="1">
      <c r="A499" s="34"/>
      <c r="B499" s="35"/>
      <c r="C499" s="193" t="s">
        <v>1072</v>
      </c>
      <c r="D499" s="193" t="s">
        <v>190</v>
      </c>
      <c r="E499" s="194" t="s">
        <v>1582</v>
      </c>
      <c r="F499" s="195" t="s">
        <v>1583</v>
      </c>
      <c r="G499" s="196" t="s">
        <v>541</v>
      </c>
      <c r="H499" s="197">
        <v>1</v>
      </c>
      <c r="I499" s="198"/>
      <c r="J499" s="199">
        <f t="shared" si="60"/>
        <v>0</v>
      </c>
      <c r="K499" s="200"/>
      <c r="L499" s="39"/>
      <c r="M499" s="201" t="s">
        <v>1</v>
      </c>
      <c r="N499" s="202" t="s">
        <v>41</v>
      </c>
      <c r="O499" s="71"/>
      <c r="P499" s="203">
        <f t="shared" si="61"/>
        <v>0</v>
      </c>
      <c r="Q499" s="203">
        <v>6.0000000000000002E-5</v>
      </c>
      <c r="R499" s="203">
        <f t="shared" si="62"/>
        <v>6.0000000000000002E-5</v>
      </c>
      <c r="S499" s="203">
        <v>0</v>
      </c>
      <c r="T499" s="204">
        <f t="shared" si="63"/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205" t="s">
        <v>263</v>
      </c>
      <c r="AT499" s="205" t="s">
        <v>190</v>
      </c>
      <c r="AU499" s="205" t="s">
        <v>85</v>
      </c>
      <c r="AY499" s="17" t="s">
        <v>188</v>
      </c>
      <c r="BE499" s="206">
        <f t="shared" si="64"/>
        <v>0</v>
      </c>
      <c r="BF499" s="206">
        <f t="shared" si="65"/>
        <v>0</v>
      </c>
      <c r="BG499" s="206">
        <f t="shared" si="66"/>
        <v>0</v>
      </c>
      <c r="BH499" s="206">
        <f t="shared" si="67"/>
        <v>0</v>
      </c>
      <c r="BI499" s="206">
        <f t="shared" si="68"/>
        <v>0</v>
      </c>
      <c r="BJ499" s="17" t="s">
        <v>83</v>
      </c>
      <c r="BK499" s="206">
        <f t="shared" si="69"/>
        <v>0</v>
      </c>
      <c r="BL499" s="17" t="s">
        <v>263</v>
      </c>
      <c r="BM499" s="205" t="s">
        <v>1584</v>
      </c>
    </row>
    <row r="500" spans="1:65" s="2" customFormat="1" ht="37.9" customHeight="1">
      <c r="A500" s="34"/>
      <c r="B500" s="35"/>
      <c r="C500" s="193" t="s">
        <v>1076</v>
      </c>
      <c r="D500" s="193" t="s">
        <v>190</v>
      </c>
      <c r="E500" s="194" t="s">
        <v>1585</v>
      </c>
      <c r="F500" s="195" t="s">
        <v>1586</v>
      </c>
      <c r="G500" s="196" t="s">
        <v>203</v>
      </c>
      <c r="H500" s="197">
        <v>2</v>
      </c>
      <c r="I500" s="198"/>
      <c r="J500" s="199">
        <f t="shared" si="60"/>
        <v>0</v>
      </c>
      <c r="K500" s="200"/>
      <c r="L500" s="39"/>
      <c r="M500" s="201" t="s">
        <v>1</v>
      </c>
      <c r="N500" s="202" t="s">
        <v>41</v>
      </c>
      <c r="O500" s="71"/>
      <c r="P500" s="203">
        <f t="shared" si="61"/>
        <v>0</v>
      </c>
      <c r="Q500" s="203">
        <v>6.0000000000000002E-5</v>
      </c>
      <c r="R500" s="203">
        <f t="shared" si="62"/>
        <v>1.2E-4</v>
      </c>
      <c r="S500" s="203">
        <v>0</v>
      </c>
      <c r="T500" s="204">
        <f t="shared" si="63"/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205" t="s">
        <v>263</v>
      </c>
      <c r="AT500" s="205" t="s">
        <v>190</v>
      </c>
      <c r="AU500" s="205" t="s">
        <v>85</v>
      </c>
      <c r="AY500" s="17" t="s">
        <v>188</v>
      </c>
      <c r="BE500" s="206">
        <f t="shared" si="64"/>
        <v>0</v>
      </c>
      <c r="BF500" s="206">
        <f t="shared" si="65"/>
        <v>0</v>
      </c>
      <c r="BG500" s="206">
        <f t="shared" si="66"/>
        <v>0</v>
      </c>
      <c r="BH500" s="206">
        <f t="shared" si="67"/>
        <v>0</v>
      </c>
      <c r="BI500" s="206">
        <f t="shared" si="68"/>
        <v>0</v>
      </c>
      <c r="BJ500" s="17" t="s">
        <v>83</v>
      </c>
      <c r="BK500" s="206">
        <f t="shared" si="69"/>
        <v>0</v>
      </c>
      <c r="BL500" s="17" t="s">
        <v>263</v>
      </c>
      <c r="BM500" s="205" t="s">
        <v>1587</v>
      </c>
    </row>
    <row r="501" spans="1:65" s="15" customFormat="1" ht="33.75">
      <c r="B501" s="230"/>
      <c r="C501" s="231"/>
      <c r="D501" s="209" t="s">
        <v>196</v>
      </c>
      <c r="E501" s="232" t="s">
        <v>1</v>
      </c>
      <c r="F501" s="233" t="s">
        <v>1588</v>
      </c>
      <c r="G501" s="231"/>
      <c r="H501" s="232" t="s">
        <v>1</v>
      </c>
      <c r="I501" s="234"/>
      <c r="J501" s="231"/>
      <c r="K501" s="231"/>
      <c r="L501" s="235"/>
      <c r="M501" s="236"/>
      <c r="N501" s="237"/>
      <c r="O501" s="237"/>
      <c r="P501" s="237"/>
      <c r="Q501" s="237"/>
      <c r="R501" s="237"/>
      <c r="S501" s="237"/>
      <c r="T501" s="238"/>
      <c r="AT501" s="239" t="s">
        <v>196</v>
      </c>
      <c r="AU501" s="239" t="s">
        <v>85</v>
      </c>
      <c r="AV501" s="15" t="s">
        <v>83</v>
      </c>
      <c r="AW501" s="15" t="s">
        <v>32</v>
      </c>
      <c r="AX501" s="15" t="s">
        <v>76</v>
      </c>
      <c r="AY501" s="239" t="s">
        <v>188</v>
      </c>
    </row>
    <row r="502" spans="1:65" s="15" customFormat="1" ht="11.25">
      <c r="B502" s="230"/>
      <c r="C502" s="231"/>
      <c r="D502" s="209" t="s">
        <v>196</v>
      </c>
      <c r="E502" s="232" t="s">
        <v>1</v>
      </c>
      <c r="F502" s="233" t="s">
        <v>1589</v>
      </c>
      <c r="G502" s="231"/>
      <c r="H502" s="232" t="s">
        <v>1</v>
      </c>
      <c r="I502" s="234"/>
      <c r="J502" s="231"/>
      <c r="K502" s="231"/>
      <c r="L502" s="235"/>
      <c r="M502" s="236"/>
      <c r="N502" s="237"/>
      <c r="O502" s="237"/>
      <c r="P502" s="237"/>
      <c r="Q502" s="237"/>
      <c r="R502" s="237"/>
      <c r="S502" s="237"/>
      <c r="T502" s="238"/>
      <c r="AT502" s="239" t="s">
        <v>196</v>
      </c>
      <c r="AU502" s="239" t="s">
        <v>85</v>
      </c>
      <c r="AV502" s="15" t="s">
        <v>83</v>
      </c>
      <c r="AW502" s="15" t="s">
        <v>32</v>
      </c>
      <c r="AX502" s="15" t="s">
        <v>76</v>
      </c>
      <c r="AY502" s="239" t="s">
        <v>188</v>
      </c>
    </row>
    <row r="503" spans="1:65" s="15" customFormat="1" ht="11.25">
      <c r="B503" s="230"/>
      <c r="C503" s="231"/>
      <c r="D503" s="209" t="s">
        <v>196</v>
      </c>
      <c r="E503" s="232" t="s">
        <v>1</v>
      </c>
      <c r="F503" s="233" t="s">
        <v>1590</v>
      </c>
      <c r="G503" s="231"/>
      <c r="H503" s="232" t="s">
        <v>1</v>
      </c>
      <c r="I503" s="234"/>
      <c r="J503" s="231"/>
      <c r="K503" s="231"/>
      <c r="L503" s="235"/>
      <c r="M503" s="236"/>
      <c r="N503" s="237"/>
      <c r="O503" s="237"/>
      <c r="P503" s="237"/>
      <c r="Q503" s="237"/>
      <c r="R503" s="237"/>
      <c r="S503" s="237"/>
      <c r="T503" s="238"/>
      <c r="AT503" s="239" t="s">
        <v>196</v>
      </c>
      <c r="AU503" s="239" t="s">
        <v>85</v>
      </c>
      <c r="AV503" s="15" t="s">
        <v>83</v>
      </c>
      <c r="AW503" s="15" t="s">
        <v>32</v>
      </c>
      <c r="AX503" s="15" t="s">
        <v>76</v>
      </c>
      <c r="AY503" s="239" t="s">
        <v>188</v>
      </c>
    </row>
    <row r="504" spans="1:65" s="15" customFormat="1" ht="11.25">
      <c r="B504" s="230"/>
      <c r="C504" s="231"/>
      <c r="D504" s="209" t="s">
        <v>196</v>
      </c>
      <c r="E504" s="232" t="s">
        <v>1</v>
      </c>
      <c r="F504" s="233" t="s">
        <v>1591</v>
      </c>
      <c r="G504" s="231"/>
      <c r="H504" s="232" t="s">
        <v>1</v>
      </c>
      <c r="I504" s="234"/>
      <c r="J504" s="231"/>
      <c r="K504" s="231"/>
      <c r="L504" s="235"/>
      <c r="M504" s="236"/>
      <c r="N504" s="237"/>
      <c r="O504" s="237"/>
      <c r="P504" s="237"/>
      <c r="Q504" s="237"/>
      <c r="R504" s="237"/>
      <c r="S504" s="237"/>
      <c r="T504" s="238"/>
      <c r="AT504" s="239" t="s">
        <v>196</v>
      </c>
      <c r="AU504" s="239" t="s">
        <v>85</v>
      </c>
      <c r="AV504" s="15" t="s">
        <v>83</v>
      </c>
      <c r="AW504" s="15" t="s">
        <v>32</v>
      </c>
      <c r="AX504" s="15" t="s">
        <v>76</v>
      </c>
      <c r="AY504" s="239" t="s">
        <v>188</v>
      </c>
    </row>
    <row r="505" spans="1:65" s="13" customFormat="1" ht="11.25">
      <c r="B505" s="207"/>
      <c r="C505" s="208"/>
      <c r="D505" s="209" t="s">
        <v>196</v>
      </c>
      <c r="E505" s="210" t="s">
        <v>1</v>
      </c>
      <c r="F505" s="211" t="s">
        <v>83</v>
      </c>
      <c r="G505" s="208"/>
      <c r="H505" s="212">
        <v>1</v>
      </c>
      <c r="I505" s="213"/>
      <c r="J505" s="208"/>
      <c r="K505" s="208"/>
      <c r="L505" s="214"/>
      <c r="M505" s="215"/>
      <c r="N505" s="216"/>
      <c r="O505" s="216"/>
      <c r="P505" s="216"/>
      <c r="Q505" s="216"/>
      <c r="R505" s="216"/>
      <c r="S505" s="216"/>
      <c r="T505" s="217"/>
      <c r="AT505" s="218" t="s">
        <v>196</v>
      </c>
      <c r="AU505" s="218" t="s">
        <v>85</v>
      </c>
      <c r="AV505" s="13" t="s">
        <v>85</v>
      </c>
      <c r="AW505" s="13" t="s">
        <v>32</v>
      </c>
      <c r="AX505" s="13" t="s">
        <v>83</v>
      </c>
      <c r="AY505" s="218" t="s">
        <v>188</v>
      </c>
    </row>
    <row r="506" spans="1:65" s="2" customFormat="1" ht="24.2" customHeight="1">
      <c r="A506" s="34"/>
      <c r="B506" s="35"/>
      <c r="C506" s="193" t="s">
        <v>1080</v>
      </c>
      <c r="D506" s="193" t="s">
        <v>190</v>
      </c>
      <c r="E506" s="194" t="s">
        <v>1592</v>
      </c>
      <c r="F506" s="195" t="s">
        <v>1593</v>
      </c>
      <c r="G506" s="196" t="s">
        <v>1594</v>
      </c>
      <c r="H506" s="197">
        <v>5</v>
      </c>
      <c r="I506" s="198"/>
      <c r="J506" s="199">
        <f>ROUND(I506*H506,2)</f>
        <v>0</v>
      </c>
      <c r="K506" s="200"/>
      <c r="L506" s="39"/>
      <c r="M506" s="201" t="s">
        <v>1</v>
      </c>
      <c r="N506" s="202" t="s">
        <v>41</v>
      </c>
      <c r="O506" s="71"/>
      <c r="P506" s="203">
        <f>O506*H506</f>
        <v>0</v>
      </c>
      <c r="Q506" s="203">
        <v>0</v>
      </c>
      <c r="R506" s="203">
        <f>Q506*H506</f>
        <v>0</v>
      </c>
      <c r="S506" s="203">
        <v>1E-3</v>
      </c>
      <c r="T506" s="204">
        <f>S506*H506</f>
        <v>5.0000000000000001E-3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205" t="s">
        <v>263</v>
      </c>
      <c r="AT506" s="205" t="s">
        <v>190</v>
      </c>
      <c r="AU506" s="205" t="s">
        <v>85</v>
      </c>
      <c r="AY506" s="17" t="s">
        <v>188</v>
      </c>
      <c r="BE506" s="206">
        <f>IF(N506="základní",J506,0)</f>
        <v>0</v>
      </c>
      <c r="BF506" s="206">
        <f>IF(N506="snížená",J506,0)</f>
        <v>0</v>
      </c>
      <c r="BG506" s="206">
        <f>IF(N506="zákl. přenesená",J506,0)</f>
        <v>0</v>
      </c>
      <c r="BH506" s="206">
        <f>IF(N506="sníž. přenesená",J506,0)</f>
        <v>0</v>
      </c>
      <c r="BI506" s="206">
        <f>IF(N506="nulová",J506,0)</f>
        <v>0</v>
      </c>
      <c r="BJ506" s="17" t="s">
        <v>83</v>
      </c>
      <c r="BK506" s="206">
        <f>ROUND(I506*H506,2)</f>
        <v>0</v>
      </c>
      <c r="BL506" s="17" t="s">
        <v>263</v>
      </c>
      <c r="BM506" s="205" t="s">
        <v>1595</v>
      </c>
    </row>
    <row r="507" spans="1:65" s="15" customFormat="1" ht="11.25">
      <c r="B507" s="230"/>
      <c r="C507" s="231"/>
      <c r="D507" s="209" t="s">
        <v>196</v>
      </c>
      <c r="E507" s="232" t="s">
        <v>1</v>
      </c>
      <c r="F507" s="233" t="s">
        <v>1596</v>
      </c>
      <c r="G507" s="231"/>
      <c r="H507" s="232" t="s">
        <v>1</v>
      </c>
      <c r="I507" s="234"/>
      <c r="J507" s="231"/>
      <c r="K507" s="231"/>
      <c r="L507" s="235"/>
      <c r="M507" s="236"/>
      <c r="N507" s="237"/>
      <c r="O507" s="237"/>
      <c r="P507" s="237"/>
      <c r="Q507" s="237"/>
      <c r="R507" s="237"/>
      <c r="S507" s="237"/>
      <c r="T507" s="238"/>
      <c r="AT507" s="239" t="s">
        <v>196</v>
      </c>
      <c r="AU507" s="239" t="s">
        <v>85</v>
      </c>
      <c r="AV507" s="15" t="s">
        <v>83</v>
      </c>
      <c r="AW507" s="15" t="s">
        <v>32</v>
      </c>
      <c r="AX507" s="15" t="s">
        <v>76</v>
      </c>
      <c r="AY507" s="239" t="s">
        <v>188</v>
      </c>
    </row>
    <row r="508" spans="1:65" s="15" customFormat="1" ht="11.25">
      <c r="B508" s="230"/>
      <c r="C508" s="231"/>
      <c r="D508" s="209" t="s">
        <v>196</v>
      </c>
      <c r="E508" s="232" t="s">
        <v>1</v>
      </c>
      <c r="F508" s="233" t="s">
        <v>1597</v>
      </c>
      <c r="G508" s="231"/>
      <c r="H508" s="232" t="s">
        <v>1</v>
      </c>
      <c r="I508" s="234"/>
      <c r="J508" s="231"/>
      <c r="K508" s="231"/>
      <c r="L508" s="235"/>
      <c r="M508" s="236"/>
      <c r="N508" s="237"/>
      <c r="O508" s="237"/>
      <c r="P508" s="237"/>
      <c r="Q508" s="237"/>
      <c r="R508" s="237"/>
      <c r="S508" s="237"/>
      <c r="T508" s="238"/>
      <c r="AT508" s="239" t="s">
        <v>196</v>
      </c>
      <c r="AU508" s="239" t="s">
        <v>85</v>
      </c>
      <c r="AV508" s="15" t="s">
        <v>83</v>
      </c>
      <c r="AW508" s="15" t="s">
        <v>32</v>
      </c>
      <c r="AX508" s="15" t="s">
        <v>76</v>
      </c>
      <c r="AY508" s="239" t="s">
        <v>188</v>
      </c>
    </row>
    <row r="509" spans="1:65" s="13" customFormat="1" ht="11.25">
      <c r="B509" s="207"/>
      <c r="C509" s="208"/>
      <c r="D509" s="209" t="s">
        <v>196</v>
      </c>
      <c r="E509" s="210" t="s">
        <v>1</v>
      </c>
      <c r="F509" s="211" t="s">
        <v>212</v>
      </c>
      <c r="G509" s="208"/>
      <c r="H509" s="212">
        <v>5</v>
      </c>
      <c r="I509" s="213"/>
      <c r="J509" s="208"/>
      <c r="K509" s="208"/>
      <c r="L509" s="214"/>
      <c r="M509" s="215"/>
      <c r="N509" s="216"/>
      <c r="O509" s="216"/>
      <c r="P509" s="216"/>
      <c r="Q509" s="216"/>
      <c r="R509" s="216"/>
      <c r="S509" s="216"/>
      <c r="T509" s="217"/>
      <c r="AT509" s="218" t="s">
        <v>196</v>
      </c>
      <c r="AU509" s="218" t="s">
        <v>85</v>
      </c>
      <c r="AV509" s="13" t="s">
        <v>85</v>
      </c>
      <c r="AW509" s="13" t="s">
        <v>32</v>
      </c>
      <c r="AX509" s="13" t="s">
        <v>83</v>
      </c>
      <c r="AY509" s="218" t="s">
        <v>188</v>
      </c>
    </row>
    <row r="510" spans="1:65" s="2" customFormat="1" ht="24.2" customHeight="1">
      <c r="A510" s="34"/>
      <c r="B510" s="35"/>
      <c r="C510" s="193" t="s">
        <v>1084</v>
      </c>
      <c r="D510" s="193" t="s">
        <v>190</v>
      </c>
      <c r="E510" s="194" t="s">
        <v>1598</v>
      </c>
      <c r="F510" s="195" t="s">
        <v>1599</v>
      </c>
      <c r="G510" s="196" t="s">
        <v>1594</v>
      </c>
      <c r="H510" s="197">
        <v>6</v>
      </c>
      <c r="I510" s="198"/>
      <c r="J510" s="199">
        <f>ROUND(I510*H510,2)</f>
        <v>0</v>
      </c>
      <c r="K510" s="200"/>
      <c r="L510" s="39"/>
      <c r="M510" s="201" t="s">
        <v>1</v>
      </c>
      <c r="N510" s="202" t="s">
        <v>41</v>
      </c>
      <c r="O510" s="71"/>
      <c r="P510" s="203">
        <f>O510*H510</f>
        <v>0</v>
      </c>
      <c r="Q510" s="203">
        <v>0</v>
      </c>
      <c r="R510" s="203">
        <f>Q510*H510</f>
        <v>0</v>
      </c>
      <c r="S510" s="203">
        <v>1E-3</v>
      </c>
      <c r="T510" s="204">
        <f>S510*H510</f>
        <v>6.0000000000000001E-3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205" t="s">
        <v>263</v>
      </c>
      <c r="AT510" s="205" t="s">
        <v>190</v>
      </c>
      <c r="AU510" s="205" t="s">
        <v>85</v>
      </c>
      <c r="AY510" s="17" t="s">
        <v>188</v>
      </c>
      <c r="BE510" s="206">
        <f>IF(N510="základní",J510,0)</f>
        <v>0</v>
      </c>
      <c r="BF510" s="206">
        <f>IF(N510="snížená",J510,0)</f>
        <v>0</v>
      </c>
      <c r="BG510" s="206">
        <f>IF(N510="zákl. přenesená",J510,0)</f>
        <v>0</v>
      </c>
      <c r="BH510" s="206">
        <f>IF(N510="sníž. přenesená",J510,0)</f>
        <v>0</v>
      </c>
      <c r="BI510" s="206">
        <f>IF(N510="nulová",J510,0)</f>
        <v>0</v>
      </c>
      <c r="BJ510" s="17" t="s">
        <v>83</v>
      </c>
      <c r="BK510" s="206">
        <f>ROUND(I510*H510,2)</f>
        <v>0</v>
      </c>
      <c r="BL510" s="17" t="s">
        <v>263</v>
      </c>
      <c r="BM510" s="205" t="s">
        <v>1600</v>
      </c>
    </row>
    <row r="511" spans="1:65" s="15" customFormat="1" ht="22.5">
      <c r="B511" s="230"/>
      <c r="C511" s="231"/>
      <c r="D511" s="209" t="s">
        <v>196</v>
      </c>
      <c r="E511" s="232" t="s">
        <v>1</v>
      </c>
      <c r="F511" s="233" t="s">
        <v>1601</v>
      </c>
      <c r="G511" s="231"/>
      <c r="H511" s="232" t="s">
        <v>1</v>
      </c>
      <c r="I511" s="234"/>
      <c r="J511" s="231"/>
      <c r="K511" s="231"/>
      <c r="L511" s="235"/>
      <c r="M511" s="236"/>
      <c r="N511" s="237"/>
      <c r="O511" s="237"/>
      <c r="P511" s="237"/>
      <c r="Q511" s="237"/>
      <c r="R511" s="237"/>
      <c r="S511" s="237"/>
      <c r="T511" s="238"/>
      <c r="AT511" s="239" t="s">
        <v>196</v>
      </c>
      <c r="AU511" s="239" t="s">
        <v>85</v>
      </c>
      <c r="AV511" s="15" t="s">
        <v>83</v>
      </c>
      <c r="AW511" s="15" t="s">
        <v>32</v>
      </c>
      <c r="AX511" s="15" t="s">
        <v>76</v>
      </c>
      <c r="AY511" s="239" t="s">
        <v>188</v>
      </c>
    </row>
    <row r="512" spans="1:65" s="13" customFormat="1" ht="11.25">
      <c r="B512" s="207"/>
      <c r="C512" s="208"/>
      <c r="D512" s="209" t="s">
        <v>196</v>
      </c>
      <c r="E512" s="210" t="s">
        <v>1</v>
      </c>
      <c r="F512" s="211" t="s">
        <v>1602</v>
      </c>
      <c r="G512" s="208"/>
      <c r="H512" s="212">
        <v>6</v>
      </c>
      <c r="I512" s="213"/>
      <c r="J512" s="208"/>
      <c r="K512" s="208"/>
      <c r="L512" s="214"/>
      <c r="M512" s="215"/>
      <c r="N512" s="216"/>
      <c r="O512" s="216"/>
      <c r="P512" s="216"/>
      <c r="Q512" s="216"/>
      <c r="R512" s="216"/>
      <c r="S512" s="216"/>
      <c r="T512" s="217"/>
      <c r="AT512" s="218" t="s">
        <v>196</v>
      </c>
      <c r="AU512" s="218" t="s">
        <v>85</v>
      </c>
      <c r="AV512" s="13" t="s">
        <v>85</v>
      </c>
      <c r="AW512" s="13" t="s">
        <v>32</v>
      </c>
      <c r="AX512" s="13" t="s">
        <v>83</v>
      </c>
      <c r="AY512" s="218" t="s">
        <v>188</v>
      </c>
    </row>
    <row r="513" spans="1:65" s="2" customFormat="1" ht="24.2" customHeight="1">
      <c r="A513" s="34"/>
      <c r="B513" s="35"/>
      <c r="C513" s="193" t="s">
        <v>1090</v>
      </c>
      <c r="D513" s="193" t="s">
        <v>190</v>
      </c>
      <c r="E513" s="194" t="s">
        <v>1603</v>
      </c>
      <c r="F513" s="195" t="s">
        <v>1604</v>
      </c>
      <c r="G513" s="196" t="s">
        <v>358</v>
      </c>
      <c r="H513" s="197">
        <v>0.14199999999999999</v>
      </c>
      <c r="I513" s="198"/>
      <c r="J513" s="199">
        <f>ROUND(I513*H513,2)</f>
        <v>0</v>
      </c>
      <c r="K513" s="200"/>
      <c r="L513" s="39"/>
      <c r="M513" s="251" t="s">
        <v>1</v>
      </c>
      <c r="N513" s="252" t="s">
        <v>41</v>
      </c>
      <c r="O513" s="253"/>
      <c r="P513" s="254">
        <f>O513*H513</f>
        <v>0</v>
      </c>
      <c r="Q513" s="254">
        <v>0</v>
      </c>
      <c r="R513" s="254">
        <f>Q513*H513</f>
        <v>0</v>
      </c>
      <c r="S513" s="254">
        <v>0</v>
      </c>
      <c r="T513" s="255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205" t="s">
        <v>263</v>
      </c>
      <c r="AT513" s="205" t="s">
        <v>190</v>
      </c>
      <c r="AU513" s="205" t="s">
        <v>85</v>
      </c>
      <c r="AY513" s="17" t="s">
        <v>188</v>
      </c>
      <c r="BE513" s="206">
        <f>IF(N513="základní",J513,0)</f>
        <v>0</v>
      </c>
      <c r="BF513" s="206">
        <f>IF(N513="snížená",J513,0)</f>
        <v>0</v>
      </c>
      <c r="BG513" s="206">
        <f>IF(N513="zákl. přenesená",J513,0)</f>
        <v>0</v>
      </c>
      <c r="BH513" s="206">
        <f>IF(N513="sníž. přenesená",J513,0)</f>
        <v>0</v>
      </c>
      <c r="BI513" s="206">
        <f>IF(N513="nulová",J513,0)</f>
        <v>0</v>
      </c>
      <c r="BJ513" s="17" t="s">
        <v>83</v>
      </c>
      <c r="BK513" s="206">
        <f>ROUND(I513*H513,2)</f>
        <v>0</v>
      </c>
      <c r="BL513" s="17" t="s">
        <v>263</v>
      </c>
      <c r="BM513" s="205" t="s">
        <v>1087</v>
      </c>
    </row>
    <row r="514" spans="1:65" s="2" customFormat="1" ht="6.95" customHeight="1">
      <c r="A514" s="34"/>
      <c r="B514" s="54"/>
      <c r="C514" s="55"/>
      <c r="D514" s="55"/>
      <c r="E514" s="55"/>
      <c r="F514" s="55"/>
      <c r="G514" s="55"/>
      <c r="H514" s="55"/>
      <c r="I514" s="55"/>
      <c r="J514" s="55"/>
      <c r="K514" s="55"/>
      <c r="L514" s="39"/>
      <c r="M514" s="34"/>
      <c r="O514" s="34"/>
      <c r="P514" s="34"/>
      <c r="Q514" s="34"/>
      <c r="R514" s="34"/>
      <c r="S514" s="34"/>
      <c r="T514" s="34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</row>
  </sheetData>
  <sheetProtection algorithmName="SHA-512" hashValue="xoZAsb1C8m6ebhspCmKqcDOC/DWGUwnj/8lcXVNaRHKP+bf9rGlVq13kxO43zD0Ae2aJ0gcsfWolVm+KiEDEWw==" saltValue="tzYfxSe6GBQ9NRNypo9W0Q==" spinCount="100000" sheet="1" objects="1" scenarios="1" formatColumns="0" formatRows="0" autoFilter="0"/>
  <autoFilter ref="C132:K513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100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85</v>
      </c>
    </row>
    <row r="4" spans="1:46" s="1" customFormat="1" ht="24.95" customHeight="1">
      <c r="B4" s="20"/>
      <c r="D4" s="118" t="s">
        <v>116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26.25" customHeight="1">
      <c r="B7" s="20"/>
      <c r="E7" s="316" t="str">
        <f>'Rekapitulace stavby'!K6</f>
        <v>Zateplení a oprava zpevněných ploch vč. hydroizolace MŠ B. Dvorského 1009/2</v>
      </c>
      <c r="F7" s="317"/>
      <c r="G7" s="317"/>
      <c r="H7" s="317"/>
      <c r="L7" s="20"/>
    </row>
    <row r="8" spans="1:46" s="1" customFormat="1" ht="12" customHeight="1">
      <c r="B8" s="20"/>
      <c r="D8" s="120" t="s">
        <v>129</v>
      </c>
      <c r="L8" s="20"/>
    </row>
    <row r="9" spans="1:46" s="2" customFormat="1" ht="16.5" customHeight="1">
      <c r="A9" s="34"/>
      <c r="B9" s="39"/>
      <c r="C9" s="34"/>
      <c r="D9" s="34"/>
      <c r="E9" s="316" t="s">
        <v>1237</v>
      </c>
      <c r="F9" s="319"/>
      <c r="G9" s="319"/>
      <c r="H9" s="31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0" t="s">
        <v>1122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8" t="s">
        <v>1605</v>
      </c>
      <c r="F11" s="319"/>
      <c r="G11" s="319"/>
      <c r="H11" s="31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0" t="s">
        <v>18</v>
      </c>
      <c r="E13" s="34"/>
      <c r="F13" s="110" t="s">
        <v>1</v>
      </c>
      <c r="G13" s="34"/>
      <c r="H13" s="34"/>
      <c r="I13" s="120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0" t="s">
        <v>20</v>
      </c>
      <c r="E14" s="34"/>
      <c r="F14" s="110" t="s">
        <v>21</v>
      </c>
      <c r="G14" s="34"/>
      <c r="H14" s="34"/>
      <c r="I14" s="120" t="s">
        <v>22</v>
      </c>
      <c r="J14" s="121" t="str">
        <f>'Rekapitulace stavby'!AN8</f>
        <v>6. 10. 2021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0" t="s">
        <v>24</v>
      </c>
      <c r="E16" s="34"/>
      <c r="F16" s="34"/>
      <c r="G16" s="34"/>
      <c r="H16" s="34"/>
      <c r="I16" s="120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20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0" t="s">
        <v>28</v>
      </c>
      <c r="E19" s="34"/>
      <c r="F19" s="34"/>
      <c r="G19" s="34"/>
      <c r="H19" s="34"/>
      <c r="I19" s="120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0" t="str">
        <f>'Rekapitulace stavby'!E14</f>
        <v>Vyplň údaj</v>
      </c>
      <c r="F20" s="321"/>
      <c r="G20" s="321"/>
      <c r="H20" s="321"/>
      <c r="I20" s="120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0" t="s">
        <v>30</v>
      </c>
      <c r="E22" s="34"/>
      <c r="F22" s="34"/>
      <c r="G22" s="34"/>
      <c r="H22" s="34"/>
      <c r="I22" s="120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20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0" t="s">
        <v>33</v>
      </c>
      <c r="E25" s="34"/>
      <c r="F25" s="34"/>
      <c r="G25" s="34"/>
      <c r="H25" s="34"/>
      <c r="I25" s="120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0" t="s">
        <v>27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0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2"/>
      <c r="B29" s="123"/>
      <c r="C29" s="122"/>
      <c r="D29" s="122"/>
      <c r="E29" s="322" t="s">
        <v>1</v>
      </c>
      <c r="F29" s="322"/>
      <c r="G29" s="322"/>
      <c r="H29" s="322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6" t="s">
        <v>36</v>
      </c>
      <c r="E32" s="34"/>
      <c r="F32" s="34"/>
      <c r="G32" s="34"/>
      <c r="H32" s="34"/>
      <c r="I32" s="34"/>
      <c r="J32" s="127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8" t="s">
        <v>38</v>
      </c>
      <c r="G34" s="34"/>
      <c r="H34" s="34"/>
      <c r="I34" s="128" t="s">
        <v>37</v>
      </c>
      <c r="J34" s="128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9" t="s">
        <v>40</v>
      </c>
      <c r="E35" s="120" t="s">
        <v>41</v>
      </c>
      <c r="F35" s="130">
        <f>ROUND((SUM(BE123:BE150)),  2)</f>
        <v>0</v>
      </c>
      <c r="G35" s="34"/>
      <c r="H35" s="34"/>
      <c r="I35" s="131">
        <v>0.21</v>
      </c>
      <c r="J35" s="130">
        <f>ROUND(((SUM(BE123:BE150))*I35),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0" t="s">
        <v>42</v>
      </c>
      <c r="F36" s="130">
        <f>ROUND((SUM(BF123:BF150)),  2)</f>
        <v>0</v>
      </c>
      <c r="G36" s="34"/>
      <c r="H36" s="34"/>
      <c r="I36" s="131">
        <v>0.15</v>
      </c>
      <c r="J36" s="130">
        <f>ROUND(((SUM(BF123:BF150))*I36),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0" t="s">
        <v>43</v>
      </c>
      <c r="F37" s="130">
        <f>ROUND((SUM(BG123:BG150)),  2)</f>
        <v>0</v>
      </c>
      <c r="G37" s="34"/>
      <c r="H37" s="34"/>
      <c r="I37" s="131">
        <v>0.21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0" t="s">
        <v>44</v>
      </c>
      <c r="F38" s="130">
        <f>ROUND((SUM(BH123:BH150)),  2)</f>
        <v>0</v>
      </c>
      <c r="G38" s="34"/>
      <c r="H38" s="34"/>
      <c r="I38" s="131">
        <v>0.15</v>
      </c>
      <c r="J38" s="130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45</v>
      </c>
      <c r="F39" s="130">
        <f>ROUND((SUM(BI123:BI150)),  2)</f>
        <v>0</v>
      </c>
      <c r="G39" s="34"/>
      <c r="H39" s="34"/>
      <c r="I39" s="131">
        <v>0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46</v>
      </c>
      <c r="E41" s="134"/>
      <c r="F41" s="134"/>
      <c r="G41" s="135" t="s">
        <v>47</v>
      </c>
      <c r="H41" s="136" t="s">
        <v>48</v>
      </c>
      <c r="I41" s="134"/>
      <c r="J41" s="137">
        <f>SUM(J32:J39)</f>
        <v>0</v>
      </c>
      <c r="K41" s="138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146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23" t="str">
        <f>E7</f>
        <v>Zateplení a oprava zpevněných ploch vč. hydroizolace MŠ B. Dvorského 1009/2</v>
      </c>
      <c r="F85" s="324"/>
      <c r="G85" s="324"/>
      <c r="H85" s="32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23" t="s">
        <v>1237</v>
      </c>
      <c r="F87" s="325"/>
      <c r="G87" s="325"/>
      <c r="H87" s="32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1122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76" t="str">
        <f>E11</f>
        <v>Část 2-E1 - Objekt B a C - Elektroinstalace</v>
      </c>
      <c r="F89" s="325"/>
      <c r="G89" s="325"/>
      <c r="H89" s="32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Ostrava-Bělský Les</v>
      </c>
      <c r="G91" s="36"/>
      <c r="H91" s="36"/>
      <c r="I91" s="29" t="s">
        <v>22</v>
      </c>
      <c r="J91" s="66" t="str">
        <f>IF(J14="","",J14)</f>
        <v>6. 10. 2021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S.m. Ostrava, M.o. Ostrava-Jih</v>
      </c>
      <c r="G93" s="36"/>
      <c r="H93" s="36"/>
      <c r="I93" s="29" t="s">
        <v>30</v>
      </c>
      <c r="J93" s="32" t="str">
        <f>E23</f>
        <v>Ing. Miroslav Havlásek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50" t="s">
        <v>147</v>
      </c>
      <c r="D96" s="151"/>
      <c r="E96" s="151"/>
      <c r="F96" s="151"/>
      <c r="G96" s="151"/>
      <c r="H96" s="151"/>
      <c r="I96" s="151"/>
      <c r="J96" s="152" t="s">
        <v>148</v>
      </c>
      <c r="K96" s="151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3" t="s">
        <v>149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150</v>
      </c>
    </row>
    <row r="99" spans="1:47" s="9" customFormat="1" ht="24.95" customHeight="1">
      <c r="B99" s="154"/>
      <c r="C99" s="155"/>
      <c r="D99" s="156" t="s">
        <v>1124</v>
      </c>
      <c r="E99" s="157"/>
      <c r="F99" s="157"/>
      <c r="G99" s="157"/>
      <c r="H99" s="157"/>
      <c r="I99" s="157"/>
      <c r="J99" s="158">
        <f>J124</f>
        <v>0</v>
      </c>
      <c r="K99" s="155"/>
      <c r="L99" s="159"/>
    </row>
    <row r="100" spans="1:47" s="9" customFormat="1" ht="24.95" customHeight="1">
      <c r="B100" s="154"/>
      <c r="C100" s="155"/>
      <c r="D100" s="156" t="s">
        <v>1125</v>
      </c>
      <c r="E100" s="157"/>
      <c r="F100" s="157"/>
      <c r="G100" s="157"/>
      <c r="H100" s="157"/>
      <c r="I100" s="157"/>
      <c r="J100" s="158">
        <f>J140</f>
        <v>0</v>
      </c>
      <c r="K100" s="155"/>
      <c r="L100" s="159"/>
    </row>
    <row r="101" spans="1:47" s="9" customFormat="1" ht="24.95" customHeight="1">
      <c r="B101" s="154"/>
      <c r="C101" s="155"/>
      <c r="D101" s="156" t="s">
        <v>1126</v>
      </c>
      <c r="E101" s="157"/>
      <c r="F101" s="157"/>
      <c r="G101" s="157"/>
      <c r="H101" s="157"/>
      <c r="I101" s="157"/>
      <c r="J101" s="158">
        <f>J147</f>
        <v>0</v>
      </c>
      <c r="K101" s="155"/>
      <c r="L101" s="15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173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6.25" customHeight="1">
      <c r="A111" s="34"/>
      <c r="B111" s="35"/>
      <c r="C111" s="36"/>
      <c r="D111" s="36"/>
      <c r="E111" s="323" t="str">
        <f>E7</f>
        <v>Zateplení a oprava zpevněných ploch vč. hydroizolace MŠ B. Dvorského 1009/2</v>
      </c>
      <c r="F111" s="324"/>
      <c r="G111" s="324"/>
      <c r="H111" s="324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129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23" t="s">
        <v>1237</v>
      </c>
      <c r="F113" s="325"/>
      <c r="G113" s="325"/>
      <c r="H113" s="32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1122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76" t="str">
        <f>E11</f>
        <v>Část 2-E1 - Objekt B a C - Elektroinstalace</v>
      </c>
      <c r="F115" s="325"/>
      <c r="G115" s="325"/>
      <c r="H115" s="325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>Ostrava-Bělský Les</v>
      </c>
      <c r="G117" s="36"/>
      <c r="H117" s="36"/>
      <c r="I117" s="29" t="s">
        <v>22</v>
      </c>
      <c r="J117" s="66" t="str">
        <f>IF(J14="","",J14)</f>
        <v>6. 10. 2021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>S.m. Ostrava, M.o. Ostrava-Jih</v>
      </c>
      <c r="G119" s="36"/>
      <c r="H119" s="36"/>
      <c r="I119" s="29" t="s">
        <v>30</v>
      </c>
      <c r="J119" s="32" t="str">
        <f>E23</f>
        <v>Ing. Miroslav Havlásek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28</v>
      </c>
      <c r="D120" s="36"/>
      <c r="E120" s="36"/>
      <c r="F120" s="27" t="str">
        <f>IF(E20="","",E20)</f>
        <v>Vyplň údaj</v>
      </c>
      <c r="G120" s="36"/>
      <c r="H120" s="36"/>
      <c r="I120" s="29" t="s">
        <v>33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5"/>
      <c r="B122" s="166"/>
      <c r="C122" s="167" t="s">
        <v>174</v>
      </c>
      <c r="D122" s="168" t="s">
        <v>61</v>
      </c>
      <c r="E122" s="168" t="s">
        <v>57</v>
      </c>
      <c r="F122" s="168" t="s">
        <v>58</v>
      </c>
      <c r="G122" s="168" t="s">
        <v>175</v>
      </c>
      <c r="H122" s="168" t="s">
        <v>176</v>
      </c>
      <c r="I122" s="168" t="s">
        <v>177</v>
      </c>
      <c r="J122" s="169" t="s">
        <v>148</v>
      </c>
      <c r="K122" s="170" t="s">
        <v>178</v>
      </c>
      <c r="L122" s="171"/>
      <c r="M122" s="75" t="s">
        <v>1</v>
      </c>
      <c r="N122" s="76" t="s">
        <v>40</v>
      </c>
      <c r="O122" s="76" t="s">
        <v>179</v>
      </c>
      <c r="P122" s="76" t="s">
        <v>180</v>
      </c>
      <c r="Q122" s="76" t="s">
        <v>181</v>
      </c>
      <c r="R122" s="76" t="s">
        <v>182</v>
      </c>
      <c r="S122" s="76" t="s">
        <v>183</v>
      </c>
      <c r="T122" s="77" t="s">
        <v>184</v>
      </c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</row>
    <row r="123" spans="1:65" s="2" customFormat="1" ht="22.9" customHeight="1">
      <c r="A123" s="34"/>
      <c r="B123" s="35"/>
      <c r="C123" s="82" t="s">
        <v>185</v>
      </c>
      <c r="D123" s="36"/>
      <c r="E123" s="36"/>
      <c r="F123" s="36"/>
      <c r="G123" s="36"/>
      <c r="H123" s="36"/>
      <c r="I123" s="36"/>
      <c r="J123" s="172">
        <f>BK123</f>
        <v>0</v>
      </c>
      <c r="K123" s="36"/>
      <c r="L123" s="39"/>
      <c r="M123" s="78"/>
      <c r="N123" s="173"/>
      <c r="O123" s="79"/>
      <c r="P123" s="174">
        <f>P124+P140+P147</f>
        <v>0</v>
      </c>
      <c r="Q123" s="79"/>
      <c r="R123" s="174">
        <f>R124+R140+R147</f>
        <v>0</v>
      </c>
      <c r="S123" s="79"/>
      <c r="T123" s="175">
        <f>T124+T140+T147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75</v>
      </c>
      <c r="AU123" s="17" t="s">
        <v>150</v>
      </c>
      <c r="BK123" s="176">
        <f>BK124+BK140+BK147</f>
        <v>0</v>
      </c>
    </row>
    <row r="124" spans="1:65" s="12" customFormat="1" ht="25.9" customHeight="1">
      <c r="B124" s="177"/>
      <c r="C124" s="178"/>
      <c r="D124" s="179" t="s">
        <v>75</v>
      </c>
      <c r="E124" s="180" t="s">
        <v>1127</v>
      </c>
      <c r="F124" s="180" t="s">
        <v>1128</v>
      </c>
      <c r="G124" s="178"/>
      <c r="H124" s="178"/>
      <c r="I124" s="181"/>
      <c r="J124" s="182">
        <f>BK124</f>
        <v>0</v>
      </c>
      <c r="K124" s="178"/>
      <c r="L124" s="183"/>
      <c r="M124" s="184"/>
      <c r="N124" s="185"/>
      <c r="O124" s="185"/>
      <c r="P124" s="186">
        <f>SUM(P125:P139)</f>
        <v>0</v>
      </c>
      <c r="Q124" s="185"/>
      <c r="R124" s="186">
        <f>SUM(R125:R139)</f>
        <v>0</v>
      </c>
      <c r="S124" s="185"/>
      <c r="T124" s="187">
        <f>SUM(T125:T139)</f>
        <v>0</v>
      </c>
      <c r="AR124" s="188" t="s">
        <v>83</v>
      </c>
      <c r="AT124" s="189" t="s">
        <v>75</v>
      </c>
      <c r="AU124" s="189" t="s">
        <v>76</v>
      </c>
      <c r="AY124" s="188" t="s">
        <v>188</v>
      </c>
      <c r="BK124" s="190">
        <f>SUM(BK125:BK139)</f>
        <v>0</v>
      </c>
    </row>
    <row r="125" spans="1:65" s="2" customFormat="1" ht="14.45" customHeight="1">
      <c r="A125" s="34"/>
      <c r="B125" s="35"/>
      <c r="C125" s="193" t="s">
        <v>83</v>
      </c>
      <c r="D125" s="193" t="s">
        <v>190</v>
      </c>
      <c r="E125" s="194" t="s">
        <v>1140</v>
      </c>
      <c r="F125" s="195" t="s">
        <v>1606</v>
      </c>
      <c r="G125" s="196" t="s">
        <v>1142</v>
      </c>
      <c r="H125" s="197">
        <v>2</v>
      </c>
      <c r="I125" s="198"/>
      <c r="J125" s="199">
        <f t="shared" ref="J125:J139" si="0">ROUND(I125*H125,2)</f>
        <v>0</v>
      </c>
      <c r="K125" s="200"/>
      <c r="L125" s="39"/>
      <c r="M125" s="201" t="s">
        <v>1</v>
      </c>
      <c r="N125" s="202" t="s">
        <v>41</v>
      </c>
      <c r="O125" s="71"/>
      <c r="P125" s="203">
        <f t="shared" ref="P125:P139" si="1">O125*H125</f>
        <v>0</v>
      </c>
      <c r="Q125" s="203">
        <v>0</v>
      </c>
      <c r="R125" s="203">
        <f t="shared" ref="R125:R139" si="2">Q125*H125</f>
        <v>0</v>
      </c>
      <c r="S125" s="203">
        <v>0</v>
      </c>
      <c r="T125" s="204">
        <f t="shared" ref="T125:T139" si="3"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5" t="s">
        <v>486</v>
      </c>
      <c r="AT125" s="205" t="s">
        <v>190</v>
      </c>
      <c r="AU125" s="205" t="s">
        <v>83</v>
      </c>
      <c r="AY125" s="17" t="s">
        <v>188</v>
      </c>
      <c r="BE125" s="206">
        <f t="shared" ref="BE125:BE139" si="4">IF(N125="základní",J125,0)</f>
        <v>0</v>
      </c>
      <c r="BF125" s="206">
        <f t="shared" ref="BF125:BF139" si="5">IF(N125="snížená",J125,0)</f>
        <v>0</v>
      </c>
      <c r="BG125" s="206">
        <f t="shared" ref="BG125:BG139" si="6">IF(N125="zákl. přenesená",J125,0)</f>
        <v>0</v>
      </c>
      <c r="BH125" s="206">
        <f t="shared" ref="BH125:BH139" si="7">IF(N125="sníž. přenesená",J125,0)</f>
        <v>0</v>
      </c>
      <c r="BI125" s="206">
        <f t="shared" ref="BI125:BI139" si="8">IF(N125="nulová",J125,0)</f>
        <v>0</v>
      </c>
      <c r="BJ125" s="17" t="s">
        <v>83</v>
      </c>
      <c r="BK125" s="206">
        <f t="shared" ref="BK125:BK139" si="9">ROUND(I125*H125,2)</f>
        <v>0</v>
      </c>
      <c r="BL125" s="17" t="s">
        <v>486</v>
      </c>
      <c r="BM125" s="205" t="s">
        <v>85</v>
      </c>
    </row>
    <row r="126" spans="1:65" s="2" customFormat="1" ht="14.45" customHeight="1">
      <c r="A126" s="34"/>
      <c r="B126" s="35"/>
      <c r="C126" s="193" t="s">
        <v>85</v>
      </c>
      <c r="D126" s="193" t="s">
        <v>190</v>
      </c>
      <c r="E126" s="194" t="s">
        <v>1607</v>
      </c>
      <c r="F126" s="195" t="s">
        <v>1608</v>
      </c>
      <c r="G126" s="196" t="s">
        <v>203</v>
      </c>
      <c r="H126" s="197">
        <v>4</v>
      </c>
      <c r="I126" s="198"/>
      <c r="J126" s="199">
        <f t="shared" si="0"/>
        <v>0</v>
      </c>
      <c r="K126" s="200"/>
      <c r="L126" s="39"/>
      <c r="M126" s="201" t="s">
        <v>1</v>
      </c>
      <c r="N126" s="202" t="s">
        <v>41</v>
      </c>
      <c r="O126" s="71"/>
      <c r="P126" s="203">
        <f t="shared" si="1"/>
        <v>0</v>
      </c>
      <c r="Q126" s="203">
        <v>0</v>
      </c>
      <c r="R126" s="203">
        <f t="shared" si="2"/>
        <v>0</v>
      </c>
      <c r="S126" s="203">
        <v>0</v>
      </c>
      <c r="T126" s="204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5" t="s">
        <v>486</v>
      </c>
      <c r="AT126" s="205" t="s">
        <v>190</v>
      </c>
      <c r="AU126" s="205" t="s">
        <v>83</v>
      </c>
      <c r="AY126" s="17" t="s">
        <v>188</v>
      </c>
      <c r="BE126" s="206">
        <f t="shared" si="4"/>
        <v>0</v>
      </c>
      <c r="BF126" s="206">
        <f t="shared" si="5"/>
        <v>0</v>
      </c>
      <c r="BG126" s="206">
        <f t="shared" si="6"/>
        <v>0</v>
      </c>
      <c r="BH126" s="206">
        <f t="shared" si="7"/>
        <v>0</v>
      </c>
      <c r="BI126" s="206">
        <f t="shared" si="8"/>
        <v>0</v>
      </c>
      <c r="BJ126" s="17" t="s">
        <v>83</v>
      </c>
      <c r="BK126" s="206">
        <f t="shared" si="9"/>
        <v>0</v>
      </c>
      <c r="BL126" s="17" t="s">
        <v>486</v>
      </c>
      <c r="BM126" s="205" t="s">
        <v>194</v>
      </c>
    </row>
    <row r="127" spans="1:65" s="2" customFormat="1" ht="24.2" customHeight="1">
      <c r="A127" s="34"/>
      <c r="B127" s="35"/>
      <c r="C127" s="240" t="s">
        <v>205</v>
      </c>
      <c r="D127" s="240" t="s">
        <v>406</v>
      </c>
      <c r="E127" s="241" t="s">
        <v>1136</v>
      </c>
      <c r="F127" s="242" t="s">
        <v>1137</v>
      </c>
      <c r="G127" s="243" t="s">
        <v>203</v>
      </c>
      <c r="H127" s="244">
        <v>5</v>
      </c>
      <c r="I127" s="245"/>
      <c r="J127" s="246">
        <f t="shared" si="0"/>
        <v>0</v>
      </c>
      <c r="K127" s="247"/>
      <c r="L127" s="248"/>
      <c r="M127" s="249" t="s">
        <v>1</v>
      </c>
      <c r="N127" s="250" t="s">
        <v>41</v>
      </c>
      <c r="O127" s="71"/>
      <c r="P127" s="203">
        <f t="shared" si="1"/>
        <v>0</v>
      </c>
      <c r="Q127" s="203">
        <v>0</v>
      </c>
      <c r="R127" s="203">
        <f t="shared" si="2"/>
        <v>0</v>
      </c>
      <c r="S127" s="203">
        <v>0</v>
      </c>
      <c r="T127" s="204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5" t="s">
        <v>1133</v>
      </c>
      <c r="AT127" s="205" t="s">
        <v>406</v>
      </c>
      <c r="AU127" s="205" t="s">
        <v>83</v>
      </c>
      <c r="AY127" s="17" t="s">
        <v>188</v>
      </c>
      <c r="BE127" s="206">
        <f t="shared" si="4"/>
        <v>0</v>
      </c>
      <c r="BF127" s="206">
        <f t="shared" si="5"/>
        <v>0</v>
      </c>
      <c r="BG127" s="206">
        <f t="shared" si="6"/>
        <v>0</v>
      </c>
      <c r="BH127" s="206">
        <f t="shared" si="7"/>
        <v>0</v>
      </c>
      <c r="BI127" s="206">
        <f t="shared" si="8"/>
        <v>0</v>
      </c>
      <c r="BJ127" s="17" t="s">
        <v>83</v>
      </c>
      <c r="BK127" s="206">
        <f t="shared" si="9"/>
        <v>0</v>
      </c>
      <c r="BL127" s="17" t="s">
        <v>486</v>
      </c>
      <c r="BM127" s="205" t="s">
        <v>216</v>
      </c>
    </row>
    <row r="128" spans="1:65" s="2" customFormat="1" ht="14.45" customHeight="1">
      <c r="A128" s="34"/>
      <c r="B128" s="35"/>
      <c r="C128" s="193" t="s">
        <v>194</v>
      </c>
      <c r="D128" s="193" t="s">
        <v>190</v>
      </c>
      <c r="E128" s="194" t="s">
        <v>1138</v>
      </c>
      <c r="F128" s="195" t="s">
        <v>1139</v>
      </c>
      <c r="G128" s="196" t="s">
        <v>203</v>
      </c>
      <c r="H128" s="197">
        <v>5</v>
      </c>
      <c r="I128" s="198"/>
      <c r="J128" s="199">
        <f t="shared" si="0"/>
        <v>0</v>
      </c>
      <c r="K128" s="200"/>
      <c r="L128" s="39"/>
      <c r="M128" s="201" t="s">
        <v>1</v>
      </c>
      <c r="N128" s="202" t="s">
        <v>41</v>
      </c>
      <c r="O128" s="71"/>
      <c r="P128" s="203">
        <f t="shared" si="1"/>
        <v>0</v>
      </c>
      <c r="Q128" s="203">
        <v>0</v>
      </c>
      <c r="R128" s="203">
        <f t="shared" si="2"/>
        <v>0</v>
      </c>
      <c r="S128" s="203">
        <v>0</v>
      </c>
      <c r="T128" s="204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5" t="s">
        <v>486</v>
      </c>
      <c r="AT128" s="205" t="s">
        <v>190</v>
      </c>
      <c r="AU128" s="205" t="s">
        <v>83</v>
      </c>
      <c r="AY128" s="17" t="s">
        <v>188</v>
      </c>
      <c r="BE128" s="206">
        <f t="shared" si="4"/>
        <v>0</v>
      </c>
      <c r="BF128" s="206">
        <f t="shared" si="5"/>
        <v>0</v>
      </c>
      <c r="BG128" s="206">
        <f t="shared" si="6"/>
        <v>0</v>
      </c>
      <c r="BH128" s="206">
        <f t="shared" si="7"/>
        <v>0</v>
      </c>
      <c r="BI128" s="206">
        <f t="shared" si="8"/>
        <v>0</v>
      </c>
      <c r="BJ128" s="17" t="s">
        <v>83</v>
      </c>
      <c r="BK128" s="206">
        <f t="shared" si="9"/>
        <v>0</v>
      </c>
      <c r="BL128" s="17" t="s">
        <v>486</v>
      </c>
      <c r="BM128" s="205" t="s">
        <v>225</v>
      </c>
    </row>
    <row r="129" spans="1:65" s="2" customFormat="1" ht="24.2" customHeight="1">
      <c r="A129" s="34"/>
      <c r="B129" s="35"/>
      <c r="C129" s="193" t="s">
        <v>212</v>
      </c>
      <c r="D129" s="193" t="s">
        <v>190</v>
      </c>
      <c r="E129" s="194" t="s">
        <v>1145</v>
      </c>
      <c r="F129" s="195" t="s">
        <v>1609</v>
      </c>
      <c r="G129" s="196" t="s">
        <v>1142</v>
      </c>
      <c r="H129" s="197">
        <v>2</v>
      </c>
      <c r="I129" s="198"/>
      <c r="J129" s="199">
        <f t="shared" si="0"/>
        <v>0</v>
      </c>
      <c r="K129" s="200"/>
      <c r="L129" s="39"/>
      <c r="M129" s="201" t="s">
        <v>1</v>
      </c>
      <c r="N129" s="202" t="s">
        <v>41</v>
      </c>
      <c r="O129" s="71"/>
      <c r="P129" s="203">
        <f t="shared" si="1"/>
        <v>0</v>
      </c>
      <c r="Q129" s="203">
        <v>0</v>
      </c>
      <c r="R129" s="203">
        <f t="shared" si="2"/>
        <v>0</v>
      </c>
      <c r="S129" s="203">
        <v>0</v>
      </c>
      <c r="T129" s="204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5" t="s">
        <v>486</v>
      </c>
      <c r="AT129" s="205" t="s">
        <v>190</v>
      </c>
      <c r="AU129" s="205" t="s">
        <v>83</v>
      </c>
      <c r="AY129" s="17" t="s">
        <v>188</v>
      </c>
      <c r="BE129" s="206">
        <f t="shared" si="4"/>
        <v>0</v>
      </c>
      <c r="BF129" s="206">
        <f t="shared" si="5"/>
        <v>0</v>
      </c>
      <c r="BG129" s="206">
        <f t="shared" si="6"/>
        <v>0</v>
      </c>
      <c r="BH129" s="206">
        <f t="shared" si="7"/>
        <v>0</v>
      </c>
      <c r="BI129" s="206">
        <f t="shared" si="8"/>
        <v>0</v>
      </c>
      <c r="BJ129" s="17" t="s">
        <v>83</v>
      </c>
      <c r="BK129" s="206">
        <f t="shared" si="9"/>
        <v>0</v>
      </c>
      <c r="BL129" s="17" t="s">
        <v>486</v>
      </c>
      <c r="BM129" s="205" t="s">
        <v>236</v>
      </c>
    </row>
    <row r="130" spans="1:65" s="2" customFormat="1" ht="14.45" customHeight="1">
      <c r="A130" s="34"/>
      <c r="B130" s="35"/>
      <c r="C130" s="240" t="s">
        <v>216</v>
      </c>
      <c r="D130" s="240" t="s">
        <v>406</v>
      </c>
      <c r="E130" s="241" t="s">
        <v>1610</v>
      </c>
      <c r="F130" s="242" t="s">
        <v>1611</v>
      </c>
      <c r="G130" s="243" t="s">
        <v>203</v>
      </c>
      <c r="H130" s="244">
        <v>2</v>
      </c>
      <c r="I130" s="245"/>
      <c r="J130" s="246">
        <f t="shared" si="0"/>
        <v>0</v>
      </c>
      <c r="K130" s="247"/>
      <c r="L130" s="248"/>
      <c r="M130" s="249" t="s">
        <v>1</v>
      </c>
      <c r="N130" s="250" t="s">
        <v>41</v>
      </c>
      <c r="O130" s="71"/>
      <c r="P130" s="203">
        <f t="shared" si="1"/>
        <v>0</v>
      </c>
      <c r="Q130" s="203">
        <v>0</v>
      </c>
      <c r="R130" s="203">
        <f t="shared" si="2"/>
        <v>0</v>
      </c>
      <c r="S130" s="203">
        <v>0</v>
      </c>
      <c r="T130" s="204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5" t="s">
        <v>1133</v>
      </c>
      <c r="AT130" s="205" t="s">
        <v>406</v>
      </c>
      <c r="AU130" s="205" t="s">
        <v>83</v>
      </c>
      <c r="AY130" s="17" t="s">
        <v>188</v>
      </c>
      <c r="BE130" s="206">
        <f t="shared" si="4"/>
        <v>0</v>
      </c>
      <c r="BF130" s="206">
        <f t="shared" si="5"/>
        <v>0</v>
      </c>
      <c r="BG130" s="206">
        <f t="shared" si="6"/>
        <v>0</v>
      </c>
      <c r="BH130" s="206">
        <f t="shared" si="7"/>
        <v>0</v>
      </c>
      <c r="BI130" s="206">
        <f t="shared" si="8"/>
        <v>0</v>
      </c>
      <c r="BJ130" s="17" t="s">
        <v>83</v>
      </c>
      <c r="BK130" s="206">
        <f t="shared" si="9"/>
        <v>0</v>
      </c>
      <c r="BL130" s="17" t="s">
        <v>486</v>
      </c>
      <c r="BM130" s="205" t="s">
        <v>245</v>
      </c>
    </row>
    <row r="131" spans="1:65" s="2" customFormat="1" ht="14.45" customHeight="1">
      <c r="A131" s="34"/>
      <c r="B131" s="35"/>
      <c r="C131" s="193" t="s">
        <v>220</v>
      </c>
      <c r="D131" s="193" t="s">
        <v>190</v>
      </c>
      <c r="E131" s="194" t="s">
        <v>1612</v>
      </c>
      <c r="F131" s="195" t="s">
        <v>1613</v>
      </c>
      <c r="G131" s="196" t="s">
        <v>203</v>
      </c>
      <c r="H131" s="197">
        <v>2</v>
      </c>
      <c r="I131" s="198"/>
      <c r="J131" s="199">
        <f t="shared" si="0"/>
        <v>0</v>
      </c>
      <c r="K131" s="200"/>
      <c r="L131" s="39"/>
      <c r="M131" s="201" t="s">
        <v>1</v>
      </c>
      <c r="N131" s="202" t="s">
        <v>41</v>
      </c>
      <c r="O131" s="71"/>
      <c r="P131" s="203">
        <f t="shared" si="1"/>
        <v>0</v>
      </c>
      <c r="Q131" s="203">
        <v>0</v>
      </c>
      <c r="R131" s="203">
        <f t="shared" si="2"/>
        <v>0</v>
      </c>
      <c r="S131" s="203">
        <v>0</v>
      </c>
      <c r="T131" s="204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5" t="s">
        <v>486</v>
      </c>
      <c r="AT131" s="205" t="s">
        <v>190</v>
      </c>
      <c r="AU131" s="205" t="s">
        <v>83</v>
      </c>
      <c r="AY131" s="17" t="s">
        <v>188</v>
      </c>
      <c r="BE131" s="206">
        <f t="shared" si="4"/>
        <v>0</v>
      </c>
      <c r="BF131" s="206">
        <f t="shared" si="5"/>
        <v>0</v>
      </c>
      <c r="BG131" s="206">
        <f t="shared" si="6"/>
        <v>0</v>
      </c>
      <c r="BH131" s="206">
        <f t="shared" si="7"/>
        <v>0</v>
      </c>
      <c r="BI131" s="206">
        <f t="shared" si="8"/>
        <v>0</v>
      </c>
      <c r="BJ131" s="17" t="s">
        <v>83</v>
      </c>
      <c r="BK131" s="206">
        <f t="shared" si="9"/>
        <v>0</v>
      </c>
      <c r="BL131" s="17" t="s">
        <v>486</v>
      </c>
      <c r="BM131" s="205" t="s">
        <v>256</v>
      </c>
    </row>
    <row r="132" spans="1:65" s="2" customFormat="1" ht="14.45" customHeight="1">
      <c r="A132" s="34"/>
      <c r="B132" s="35"/>
      <c r="C132" s="193" t="s">
        <v>225</v>
      </c>
      <c r="D132" s="193" t="s">
        <v>190</v>
      </c>
      <c r="E132" s="194" t="s">
        <v>1614</v>
      </c>
      <c r="F132" s="195" t="s">
        <v>1615</v>
      </c>
      <c r="G132" s="196" t="s">
        <v>203</v>
      </c>
      <c r="H132" s="197">
        <v>1</v>
      </c>
      <c r="I132" s="198"/>
      <c r="J132" s="199">
        <f t="shared" si="0"/>
        <v>0</v>
      </c>
      <c r="K132" s="200"/>
      <c r="L132" s="39"/>
      <c r="M132" s="201" t="s">
        <v>1</v>
      </c>
      <c r="N132" s="202" t="s">
        <v>41</v>
      </c>
      <c r="O132" s="71"/>
      <c r="P132" s="203">
        <f t="shared" si="1"/>
        <v>0</v>
      </c>
      <c r="Q132" s="203">
        <v>0</v>
      </c>
      <c r="R132" s="203">
        <f t="shared" si="2"/>
        <v>0</v>
      </c>
      <c r="S132" s="203">
        <v>0</v>
      </c>
      <c r="T132" s="204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5" t="s">
        <v>486</v>
      </c>
      <c r="AT132" s="205" t="s">
        <v>190</v>
      </c>
      <c r="AU132" s="205" t="s">
        <v>83</v>
      </c>
      <c r="AY132" s="17" t="s">
        <v>188</v>
      </c>
      <c r="BE132" s="206">
        <f t="shared" si="4"/>
        <v>0</v>
      </c>
      <c r="BF132" s="206">
        <f t="shared" si="5"/>
        <v>0</v>
      </c>
      <c r="BG132" s="206">
        <f t="shared" si="6"/>
        <v>0</v>
      </c>
      <c r="BH132" s="206">
        <f t="shared" si="7"/>
        <v>0</v>
      </c>
      <c r="BI132" s="206">
        <f t="shared" si="8"/>
        <v>0</v>
      </c>
      <c r="BJ132" s="17" t="s">
        <v>83</v>
      </c>
      <c r="BK132" s="206">
        <f t="shared" si="9"/>
        <v>0</v>
      </c>
      <c r="BL132" s="17" t="s">
        <v>486</v>
      </c>
      <c r="BM132" s="205" t="s">
        <v>263</v>
      </c>
    </row>
    <row r="133" spans="1:65" s="2" customFormat="1" ht="14.45" customHeight="1">
      <c r="A133" s="34"/>
      <c r="B133" s="35"/>
      <c r="C133" s="240" t="s">
        <v>230</v>
      </c>
      <c r="D133" s="240" t="s">
        <v>406</v>
      </c>
      <c r="E133" s="241" t="s">
        <v>1616</v>
      </c>
      <c r="F133" s="242" t="s">
        <v>1617</v>
      </c>
      <c r="G133" s="243" t="s">
        <v>203</v>
      </c>
      <c r="H133" s="244">
        <v>1</v>
      </c>
      <c r="I133" s="245"/>
      <c r="J133" s="246">
        <f t="shared" si="0"/>
        <v>0</v>
      </c>
      <c r="K133" s="247"/>
      <c r="L133" s="248"/>
      <c r="M133" s="249" t="s">
        <v>1</v>
      </c>
      <c r="N133" s="250" t="s">
        <v>41</v>
      </c>
      <c r="O133" s="71"/>
      <c r="P133" s="203">
        <f t="shared" si="1"/>
        <v>0</v>
      </c>
      <c r="Q133" s="203">
        <v>0</v>
      </c>
      <c r="R133" s="203">
        <f t="shared" si="2"/>
        <v>0</v>
      </c>
      <c r="S133" s="203">
        <v>0</v>
      </c>
      <c r="T133" s="204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5" t="s">
        <v>1133</v>
      </c>
      <c r="AT133" s="205" t="s">
        <v>406</v>
      </c>
      <c r="AU133" s="205" t="s">
        <v>83</v>
      </c>
      <c r="AY133" s="17" t="s">
        <v>188</v>
      </c>
      <c r="BE133" s="206">
        <f t="shared" si="4"/>
        <v>0</v>
      </c>
      <c r="BF133" s="206">
        <f t="shared" si="5"/>
        <v>0</v>
      </c>
      <c r="BG133" s="206">
        <f t="shared" si="6"/>
        <v>0</v>
      </c>
      <c r="BH133" s="206">
        <f t="shared" si="7"/>
        <v>0</v>
      </c>
      <c r="BI133" s="206">
        <f t="shared" si="8"/>
        <v>0</v>
      </c>
      <c r="BJ133" s="17" t="s">
        <v>83</v>
      </c>
      <c r="BK133" s="206">
        <f t="shared" si="9"/>
        <v>0</v>
      </c>
      <c r="BL133" s="17" t="s">
        <v>486</v>
      </c>
      <c r="BM133" s="205" t="s">
        <v>272</v>
      </c>
    </row>
    <row r="134" spans="1:65" s="2" customFormat="1" ht="24.2" customHeight="1">
      <c r="A134" s="34"/>
      <c r="B134" s="35"/>
      <c r="C134" s="193" t="s">
        <v>236</v>
      </c>
      <c r="D134" s="193" t="s">
        <v>190</v>
      </c>
      <c r="E134" s="194" t="s">
        <v>1618</v>
      </c>
      <c r="F134" s="195" t="s">
        <v>1619</v>
      </c>
      <c r="G134" s="196" t="s">
        <v>203</v>
      </c>
      <c r="H134" s="197">
        <v>1</v>
      </c>
      <c r="I134" s="198"/>
      <c r="J134" s="199">
        <f t="shared" si="0"/>
        <v>0</v>
      </c>
      <c r="K134" s="200"/>
      <c r="L134" s="39"/>
      <c r="M134" s="201" t="s">
        <v>1</v>
      </c>
      <c r="N134" s="202" t="s">
        <v>41</v>
      </c>
      <c r="O134" s="71"/>
      <c r="P134" s="203">
        <f t="shared" si="1"/>
        <v>0</v>
      </c>
      <c r="Q134" s="203">
        <v>0</v>
      </c>
      <c r="R134" s="203">
        <f t="shared" si="2"/>
        <v>0</v>
      </c>
      <c r="S134" s="203">
        <v>0</v>
      </c>
      <c r="T134" s="204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5" t="s">
        <v>486</v>
      </c>
      <c r="AT134" s="205" t="s">
        <v>190</v>
      </c>
      <c r="AU134" s="205" t="s">
        <v>83</v>
      </c>
      <c r="AY134" s="17" t="s">
        <v>188</v>
      </c>
      <c r="BE134" s="206">
        <f t="shared" si="4"/>
        <v>0</v>
      </c>
      <c r="BF134" s="206">
        <f t="shared" si="5"/>
        <v>0</v>
      </c>
      <c r="BG134" s="206">
        <f t="shared" si="6"/>
        <v>0</v>
      </c>
      <c r="BH134" s="206">
        <f t="shared" si="7"/>
        <v>0</v>
      </c>
      <c r="BI134" s="206">
        <f t="shared" si="8"/>
        <v>0</v>
      </c>
      <c r="BJ134" s="17" t="s">
        <v>83</v>
      </c>
      <c r="BK134" s="206">
        <f t="shared" si="9"/>
        <v>0</v>
      </c>
      <c r="BL134" s="17" t="s">
        <v>486</v>
      </c>
      <c r="BM134" s="205" t="s">
        <v>280</v>
      </c>
    </row>
    <row r="135" spans="1:65" s="2" customFormat="1" ht="24.2" customHeight="1">
      <c r="A135" s="34"/>
      <c r="B135" s="35"/>
      <c r="C135" s="193" t="s">
        <v>240</v>
      </c>
      <c r="D135" s="193" t="s">
        <v>190</v>
      </c>
      <c r="E135" s="194" t="s">
        <v>1151</v>
      </c>
      <c r="F135" s="195" t="s">
        <v>1620</v>
      </c>
      <c r="G135" s="196" t="s">
        <v>203</v>
      </c>
      <c r="H135" s="197">
        <v>1</v>
      </c>
      <c r="I135" s="198"/>
      <c r="J135" s="199">
        <f t="shared" si="0"/>
        <v>0</v>
      </c>
      <c r="K135" s="200"/>
      <c r="L135" s="39"/>
      <c r="M135" s="201" t="s">
        <v>1</v>
      </c>
      <c r="N135" s="202" t="s">
        <v>41</v>
      </c>
      <c r="O135" s="71"/>
      <c r="P135" s="203">
        <f t="shared" si="1"/>
        <v>0</v>
      </c>
      <c r="Q135" s="203">
        <v>0</v>
      </c>
      <c r="R135" s="203">
        <f t="shared" si="2"/>
        <v>0</v>
      </c>
      <c r="S135" s="203">
        <v>0</v>
      </c>
      <c r="T135" s="204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5" t="s">
        <v>486</v>
      </c>
      <c r="AT135" s="205" t="s">
        <v>190</v>
      </c>
      <c r="AU135" s="205" t="s">
        <v>83</v>
      </c>
      <c r="AY135" s="17" t="s">
        <v>188</v>
      </c>
      <c r="BE135" s="206">
        <f t="shared" si="4"/>
        <v>0</v>
      </c>
      <c r="BF135" s="206">
        <f t="shared" si="5"/>
        <v>0</v>
      </c>
      <c r="BG135" s="206">
        <f t="shared" si="6"/>
        <v>0</v>
      </c>
      <c r="BH135" s="206">
        <f t="shared" si="7"/>
        <v>0</v>
      </c>
      <c r="BI135" s="206">
        <f t="shared" si="8"/>
        <v>0</v>
      </c>
      <c r="BJ135" s="17" t="s">
        <v>83</v>
      </c>
      <c r="BK135" s="206">
        <f t="shared" si="9"/>
        <v>0</v>
      </c>
      <c r="BL135" s="17" t="s">
        <v>486</v>
      </c>
      <c r="BM135" s="205" t="s">
        <v>287</v>
      </c>
    </row>
    <row r="136" spans="1:65" s="2" customFormat="1" ht="14.45" customHeight="1">
      <c r="A136" s="34"/>
      <c r="B136" s="35"/>
      <c r="C136" s="193" t="s">
        <v>245</v>
      </c>
      <c r="D136" s="193" t="s">
        <v>190</v>
      </c>
      <c r="E136" s="194" t="s">
        <v>1149</v>
      </c>
      <c r="F136" s="195" t="s">
        <v>1621</v>
      </c>
      <c r="G136" s="196" t="s">
        <v>1142</v>
      </c>
      <c r="H136" s="197">
        <v>2</v>
      </c>
      <c r="I136" s="198"/>
      <c r="J136" s="199">
        <f t="shared" si="0"/>
        <v>0</v>
      </c>
      <c r="K136" s="200"/>
      <c r="L136" s="39"/>
      <c r="M136" s="201" t="s">
        <v>1</v>
      </c>
      <c r="N136" s="202" t="s">
        <v>41</v>
      </c>
      <c r="O136" s="71"/>
      <c r="P136" s="203">
        <f t="shared" si="1"/>
        <v>0</v>
      </c>
      <c r="Q136" s="203">
        <v>0</v>
      </c>
      <c r="R136" s="203">
        <f t="shared" si="2"/>
        <v>0</v>
      </c>
      <c r="S136" s="203">
        <v>0</v>
      </c>
      <c r="T136" s="204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5" t="s">
        <v>486</v>
      </c>
      <c r="AT136" s="205" t="s">
        <v>190</v>
      </c>
      <c r="AU136" s="205" t="s">
        <v>83</v>
      </c>
      <c r="AY136" s="17" t="s">
        <v>188</v>
      </c>
      <c r="BE136" s="206">
        <f t="shared" si="4"/>
        <v>0</v>
      </c>
      <c r="BF136" s="206">
        <f t="shared" si="5"/>
        <v>0</v>
      </c>
      <c r="BG136" s="206">
        <f t="shared" si="6"/>
        <v>0</v>
      </c>
      <c r="BH136" s="206">
        <f t="shared" si="7"/>
        <v>0</v>
      </c>
      <c r="BI136" s="206">
        <f t="shared" si="8"/>
        <v>0</v>
      </c>
      <c r="BJ136" s="17" t="s">
        <v>83</v>
      </c>
      <c r="BK136" s="206">
        <f t="shared" si="9"/>
        <v>0</v>
      </c>
      <c r="BL136" s="17" t="s">
        <v>486</v>
      </c>
      <c r="BM136" s="205" t="s">
        <v>295</v>
      </c>
    </row>
    <row r="137" spans="1:65" s="2" customFormat="1" ht="24.2" customHeight="1">
      <c r="A137" s="34"/>
      <c r="B137" s="35"/>
      <c r="C137" s="193" t="s">
        <v>251</v>
      </c>
      <c r="D137" s="193" t="s">
        <v>190</v>
      </c>
      <c r="E137" s="194" t="s">
        <v>1151</v>
      </c>
      <c r="F137" s="195" t="s">
        <v>1620</v>
      </c>
      <c r="G137" s="196" t="s">
        <v>203</v>
      </c>
      <c r="H137" s="197">
        <v>1</v>
      </c>
      <c r="I137" s="198"/>
      <c r="J137" s="199">
        <f t="shared" si="0"/>
        <v>0</v>
      </c>
      <c r="K137" s="200"/>
      <c r="L137" s="39"/>
      <c r="M137" s="201" t="s">
        <v>1</v>
      </c>
      <c r="N137" s="202" t="s">
        <v>41</v>
      </c>
      <c r="O137" s="71"/>
      <c r="P137" s="203">
        <f t="shared" si="1"/>
        <v>0</v>
      </c>
      <c r="Q137" s="203">
        <v>0</v>
      </c>
      <c r="R137" s="203">
        <f t="shared" si="2"/>
        <v>0</v>
      </c>
      <c r="S137" s="203">
        <v>0</v>
      </c>
      <c r="T137" s="204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5" t="s">
        <v>486</v>
      </c>
      <c r="AT137" s="205" t="s">
        <v>190</v>
      </c>
      <c r="AU137" s="205" t="s">
        <v>83</v>
      </c>
      <c r="AY137" s="17" t="s">
        <v>188</v>
      </c>
      <c r="BE137" s="206">
        <f t="shared" si="4"/>
        <v>0</v>
      </c>
      <c r="BF137" s="206">
        <f t="shared" si="5"/>
        <v>0</v>
      </c>
      <c r="BG137" s="206">
        <f t="shared" si="6"/>
        <v>0</v>
      </c>
      <c r="BH137" s="206">
        <f t="shared" si="7"/>
        <v>0</v>
      </c>
      <c r="BI137" s="206">
        <f t="shared" si="8"/>
        <v>0</v>
      </c>
      <c r="BJ137" s="17" t="s">
        <v>83</v>
      </c>
      <c r="BK137" s="206">
        <f t="shared" si="9"/>
        <v>0</v>
      </c>
      <c r="BL137" s="17" t="s">
        <v>486</v>
      </c>
      <c r="BM137" s="205" t="s">
        <v>304</v>
      </c>
    </row>
    <row r="138" spans="1:65" s="2" customFormat="1" ht="24.2" customHeight="1">
      <c r="A138" s="34"/>
      <c r="B138" s="35"/>
      <c r="C138" s="193" t="s">
        <v>256</v>
      </c>
      <c r="D138" s="193" t="s">
        <v>190</v>
      </c>
      <c r="E138" s="194" t="s">
        <v>1153</v>
      </c>
      <c r="F138" s="195" t="s">
        <v>1154</v>
      </c>
      <c r="G138" s="196" t="s">
        <v>243</v>
      </c>
      <c r="H138" s="197">
        <v>5</v>
      </c>
      <c r="I138" s="198"/>
      <c r="J138" s="199">
        <f t="shared" si="0"/>
        <v>0</v>
      </c>
      <c r="K138" s="200"/>
      <c r="L138" s="39"/>
      <c r="M138" s="201" t="s">
        <v>1</v>
      </c>
      <c r="N138" s="202" t="s">
        <v>41</v>
      </c>
      <c r="O138" s="71"/>
      <c r="P138" s="203">
        <f t="shared" si="1"/>
        <v>0</v>
      </c>
      <c r="Q138" s="203">
        <v>0</v>
      </c>
      <c r="R138" s="203">
        <f t="shared" si="2"/>
        <v>0</v>
      </c>
      <c r="S138" s="203">
        <v>0</v>
      </c>
      <c r="T138" s="204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5" t="s">
        <v>486</v>
      </c>
      <c r="AT138" s="205" t="s">
        <v>190</v>
      </c>
      <c r="AU138" s="205" t="s">
        <v>83</v>
      </c>
      <c r="AY138" s="17" t="s">
        <v>188</v>
      </c>
      <c r="BE138" s="206">
        <f t="shared" si="4"/>
        <v>0</v>
      </c>
      <c r="BF138" s="206">
        <f t="shared" si="5"/>
        <v>0</v>
      </c>
      <c r="BG138" s="206">
        <f t="shared" si="6"/>
        <v>0</v>
      </c>
      <c r="BH138" s="206">
        <f t="shared" si="7"/>
        <v>0</v>
      </c>
      <c r="BI138" s="206">
        <f t="shared" si="8"/>
        <v>0</v>
      </c>
      <c r="BJ138" s="17" t="s">
        <v>83</v>
      </c>
      <c r="BK138" s="206">
        <f t="shared" si="9"/>
        <v>0</v>
      </c>
      <c r="BL138" s="17" t="s">
        <v>486</v>
      </c>
      <c r="BM138" s="205" t="s">
        <v>314</v>
      </c>
    </row>
    <row r="139" spans="1:65" s="2" customFormat="1" ht="14.45" customHeight="1">
      <c r="A139" s="34"/>
      <c r="B139" s="35"/>
      <c r="C139" s="240" t="s">
        <v>8</v>
      </c>
      <c r="D139" s="240" t="s">
        <v>406</v>
      </c>
      <c r="E139" s="241" t="s">
        <v>1155</v>
      </c>
      <c r="F139" s="242" t="s">
        <v>1156</v>
      </c>
      <c r="G139" s="243" t="s">
        <v>203</v>
      </c>
      <c r="H139" s="244">
        <v>20</v>
      </c>
      <c r="I139" s="245"/>
      <c r="J139" s="246">
        <f t="shared" si="0"/>
        <v>0</v>
      </c>
      <c r="K139" s="247"/>
      <c r="L139" s="248"/>
      <c r="M139" s="249" t="s">
        <v>1</v>
      </c>
      <c r="N139" s="250" t="s">
        <v>41</v>
      </c>
      <c r="O139" s="71"/>
      <c r="P139" s="203">
        <f t="shared" si="1"/>
        <v>0</v>
      </c>
      <c r="Q139" s="203">
        <v>0</v>
      </c>
      <c r="R139" s="203">
        <f t="shared" si="2"/>
        <v>0</v>
      </c>
      <c r="S139" s="203">
        <v>0</v>
      </c>
      <c r="T139" s="204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5" t="s">
        <v>1133</v>
      </c>
      <c r="AT139" s="205" t="s">
        <v>406</v>
      </c>
      <c r="AU139" s="205" t="s">
        <v>83</v>
      </c>
      <c r="AY139" s="17" t="s">
        <v>188</v>
      </c>
      <c r="BE139" s="206">
        <f t="shared" si="4"/>
        <v>0</v>
      </c>
      <c r="BF139" s="206">
        <f t="shared" si="5"/>
        <v>0</v>
      </c>
      <c r="BG139" s="206">
        <f t="shared" si="6"/>
        <v>0</v>
      </c>
      <c r="BH139" s="206">
        <f t="shared" si="7"/>
        <v>0</v>
      </c>
      <c r="BI139" s="206">
        <f t="shared" si="8"/>
        <v>0</v>
      </c>
      <c r="BJ139" s="17" t="s">
        <v>83</v>
      </c>
      <c r="BK139" s="206">
        <f t="shared" si="9"/>
        <v>0</v>
      </c>
      <c r="BL139" s="17" t="s">
        <v>486</v>
      </c>
      <c r="BM139" s="205" t="s">
        <v>322</v>
      </c>
    </row>
    <row r="140" spans="1:65" s="12" customFormat="1" ht="25.9" customHeight="1">
      <c r="B140" s="177"/>
      <c r="C140" s="178"/>
      <c r="D140" s="179" t="s">
        <v>75</v>
      </c>
      <c r="E140" s="180" t="s">
        <v>1157</v>
      </c>
      <c r="F140" s="180" t="s">
        <v>1158</v>
      </c>
      <c r="G140" s="178"/>
      <c r="H140" s="178"/>
      <c r="I140" s="181"/>
      <c r="J140" s="182">
        <f>BK140</f>
        <v>0</v>
      </c>
      <c r="K140" s="178"/>
      <c r="L140" s="183"/>
      <c r="M140" s="184"/>
      <c r="N140" s="185"/>
      <c r="O140" s="185"/>
      <c r="P140" s="186">
        <f>SUM(P141:P146)</f>
        <v>0</v>
      </c>
      <c r="Q140" s="185"/>
      <c r="R140" s="186">
        <f>SUM(R141:R146)</f>
        <v>0</v>
      </c>
      <c r="S140" s="185"/>
      <c r="T140" s="187">
        <f>SUM(T141:T146)</f>
        <v>0</v>
      </c>
      <c r="AR140" s="188" t="s">
        <v>83</v>
      </c>
      <c r="AT140" s="189" t="s">
        <v>75</v>
      </c>
      <c r="AU140" s="189" t="s">
        <v>76</v>
      </c>
      <c r="AY140" s="188" t="s">
        <v>188</v>
      </c>
      <c r="BK140" s="190">
        <f>SUM(BK141:BK146)</f>
        <v>0</v>
      </c>
    </row>
    <row r="141" spans="1:65" s="2" customFormat="1" ht="14.45" customHeight="1">
      <c r="A141" s="34"/>
      <c r="B141" s="35"/>
      <c r="C141" s="240" t="s">
        <v>263</v>
      </c>
      <c r="D141" s="240" t="s">
        <v>406</v>
      </c>
      <c r="E141" s="241" t="s">
        <v>1159</v>
      </c>
      <c r="F141" s="242" t="s">
        <v>1160</v>
      </c>
      <c r="G141" s="243" t="s">
        <v>243</v>
      </c>
      <c r="H141" s="244">
        <v>25</v>
      </c>
      <c r="I141" s="245"/>
      <c r="J141" s="246">
        <f t="shared" ref="J141:J146" si="10">ROUND(I141*H141,2)</f>
        <v>0</v>
      </c>
      <c r="K141" s="247"/>
      <c r="L141" s="248"/>
      <c r="M141" s="249" t="s">
        <v>1</v>
      </c>
      <c r="N141" s="250" t="s">
        <v>41</v>
      </c>
      <c r="O141" s="71"/>
      <c r="P141" s="203">
        <f t="shared" ref="P141:P146" si="11">O141*H141</f>
        <v>0</v>
      </c>
      <c r="Q141" s="203">
        <v>0</v>
      </c>
      <c r="R141" s="203">
        <f t="shared" ref="R141:R146" si="12">Q141*H141</f>
        <v>0</v>
      </c>
      <c r="S141" s="203">
        <v>0</v>
      </c>
      <c r="T141" s="204">
        <f t="shared" ref="T141:T146" si="13"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5" t="s">
        <v>1133</v>
      </c>
      <c r="AT141" s="205" t="s">
        <v>406</v>
      </c>
      <c r="AU141" s="205" t="s">
        <v>83</v>
      </c>
      <c r="AY141" s="17" t="s">
        <v>188</v>
      </c>
      <c r="BE141" s="206">
        <f t="shared" ref="BE141:BE146" si="14">IF(N141="základní",J141,0)</f>
        <v>0</v>
      </c>
      <c r="BF141" s="206">
        <f t="shared" ref="BF141:BF146" si="15">IF(N141="snížená",J141,0)</f>
        <v>0</v>
      </c>
      <c r="BG141" s="206">
        <f t="shared" ref="BG141:BG146" si="16">IF(N141="zákl. přenesená",J141,0)</f>
        <v>0</v>
      </c>
      <c r="BH141" s="206">
        <f t="shared" ref="BH141:BH146" si="17">IF(N141="sníž. přenesená",J141,0)</f>
        <v>0</v>
      </c>
      <c r="BI141" s="206">
        <f t="shared" ref="BI141:BI146" si="18">IF(N141="nulová",J141,0)</f>
        <v>0</v>
      </c>
      <c r="BJ141" s="17" t="s">
        <v>83</v>
      </c>
      <c r="BK141" s="206">
        <f t="shared" ref="BK141:BK146" si="19">ROUND(I141*H141,2)</f>
        <v>0</v>
      </c>
      <c r="BL141" s="17" t="s">
        <v>486</v>
      </c>
      <c r="BM141" s="205" t="s">
        <v>331</v>
      </c>
    </row>
    <row r="142" spans="1:65" s="2" customFormat="1" ht="14.45" customHeight="1">
      <c r="A142" s="34"/>
      <c r="B142" s="35"/>
      <c r="C142" s="193" t="s">
        <v>268</v>
      </c>
      <c r="D142" s="193" t="s">
        <v>190</v>
      </c>
      <c r="E142" s="194" t="s">
        <v>1161</v>
      </c>
      <c r="F142" s="195" t="s">
        <v>1162</v>
      </c>
      <c r="G142" s="196" t="s">
        <v>243</v>
      </c>
      <c r="H142" s="197">
        <v>25</v>
      </c>
      <c r="I142" s="198"/>
      <c r="J142" s="199">
        <f t="shared" si="10"/>
        <v>0</v>
      </c>
      <c r="K142" s="200"/>
      <c r="L142" s="39"/>
      <c r="M142" s="201" t="s">
        <v>1</v>
      </c>
      <c r="N142" s="202" t="s">
        <v>41</v>
      </c>
      <c r="O142" s="71"/>
      <c r="P142" s="203">
        <f t="shared" si="11"/>
        <v>0</v>
      </c>
      <c r="Q142" s="203">
        <v>0</v>
      </c>
      <c r="R142" s="203">
        <f t="shared" si="12"/>
        <v>0</v>
      </c>
      <c r="S142" s="203">
        <v>0</v>
      </c>
      <c r="T142" s="204">
        <f t="shared" si="1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5" t="s">
        <v>486</v>
      </c>
      <c r="AT142" s="205" t="s">
        <v>190</v>
      </c>
      <c r="AU142" s="205" t="s">
        <v>83</v>
      </c>
      <c r="AY142" s="17" t="s">
        <v>188</v>
      </c>
      <c r="BE142" s="206">
        <f t="shared" si="14"/>
        <v>0</v>
      </c>
      <c r="BF142" s="206">
        <f t="shared" si="15"/>
        <v>0</v>
      </c>
      <c r="BG142" s="206">
        <f t="shared" si="16"/>
        <v>0</v>
      </c>
      <c r="BH142" s="206">
        <f t="shared" si="17"/>
        <v>0</v>
      </c>
      <c r="BI142" s="206">
        <f t="shared" si="18"/>
        <v>0</v>
      </c>
      <c r="BJ142" s="17" t="s">
        <v>83</v>
      </c>
      <c r="BK142" s="206">
        <f t="shared" si="19"/>
        <v>0</v>
      </c>
      <c r="BL142" s="17" t="s">
        <v>486</v>
      </c>
      <c r="BM142" s="205" t="s">
        <v>340</v>
      </c>
    </row>
    <row r="143" spans="1:65" s="2" customFormat="1" ht="14.45" customHeight="1">
      <c r="A143" s="34"/>
      <c r="B143" s="35"/>
      <c r="C143" s="193" t="s">
        <v>272</v>
      </c>
      <c r="D143" s="193" t="s">
        <v>190</v>
      </c>
      <c r="E143" s="194" t="s">
        <v>1163</v>
      </c>
      <c r="F143" s="195" t="s">
        <v>1164</v>
      </c>
      <c r="G143" s="196" t="s">
        <v>243</v>
      </c>
      <c r="H143" s="197">
        <v>20</v>
      </c>
      <c r="I143" s="198"/>
      <c r="J143" s="199">
        <f t="shared" si="10"/>
        <v>0</v>
      </c>
      <c r="K143" s="200"/>
      <c r="L143" s="39"/>
      <c r="M143" s="201" t="s">
        <v>1</v>
      </c>
      <c r="N143" s="202" t="s">
        <v>41</v>
      </c>
      <c r="O143" s="71"/>
      <c r="P143" s="203">
        <f t="shared" si="11"/>
        <v>0</v>
      </c>
      <c r="Q143" s="203">
        <v>0</v>
      </c>
      <c r="R143" s="203">
        <f t="shared" si="12"/>
        <v>0</v>
      </c>
      <c r="S143" s="203">
        <v>0</v>
      </c>
      <c r="T143" s="204">
        <f t="shared" si="1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5" t="s">
        <v>486</v>
      </c>
      <c r="AT143" s="205" t="s">
        <v>190</v>
      </c>
      <c r="AU143" s="205" t="s">
        <v>83</v>
      </c>
      <c r="AY143" s="17" t="s">
        <v>188</v>
      </c>
      <c r="BE143" s="206">
        <f t="shared" si="14"/>
        <v>0</v>
      </c>
      <c r="BF143" s="206">
        <f t="shared" si="15"/>
        <v>0</v>
      </c>
      <c r="BG143" s="206">
        <f t="shared" si="16"/>
        <v>0</v>
      </c>
      <c r="BH143" s="206">
        <f t="shared" si="17"/>
        <v>0</v>
      </c>
      <c r="BI143" s="206">
        <f t="shared" si="18"/>
        <v>0</v>
      </c>
      <c r="BJ143" s="17" t="s">
        <v>83</v>
      </c>
      <c r="BK143" s="206">
        <f t="shared" si="19"/>
        <v>0</v>
      </c>
      <c r="BL143" s="17" t="s">
        <v>486</v>
      </c>
      <c r="BM143" s="205" t="s">
        <v>350</v>
      </c>
    </row>
    <row r="144" spans="1:65" s="2" customFormat="1" ht="37.9" customHeight="1">
      <c r="A144" s="34"/>
      <c r="B144" s="35"/>
      <c r="C144" s="240" t="s">
        <v>276</v>
      </c>
      <c r="D144" s="240" t="s">
        <v>406</v>
      </c>
      <c r="E144" s="241" t="s">
        <v>1165</v>
      </c>
      <c r="F144" s="242" t="s">
        <v>1166</v>
      </c>
      <c r="G144" s="243" t="s">
        <v>203</v>
      </c>
      <c r="H144" s="244">
        <v>2</v>
      </c>
      <c r="I144" s="245"/>
      <c r="J144" s="246">
        <f t="shared" si="10"/>
        <v>0</v>
      </c>
      <c r="K144" s="247"/>
      <c r="L144" s="248"/>
      <c r="M144" s="249" t="s">
        <v>1</v>
      </c>
      <c r="N144" s="250" t="s">
        <v>41</v>
      </c>
      <c r="O144" s="71"/>
      <c r="P144" s="203">
        <f t="shared" si="11"/>
        <v>0</v>
      </c>
      <c r="Q144" s="203">
        <v>0</v>
      </c>
      <c r="R144" s="203">
        <f t="shared" si="12"/>
        <v>0</v>
      </c>
      <c r="S144" s="203">
        <v>0</v>
      </c>
      <c r="T144" s="204">
        <f t="shared" si="1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5" t="s">
        <v>1133</v>
      </c>
      <c r="AT144" s="205" t="s">
        <v>406</v>
      </c>
      <c r="AU144" s="205" t="s">
        <v>83</v>
      </c>
      <c r="AY144" s="17" t="s">
        <v>188</v>
      </c>
      <c r="BE144" s="206">
        <f t="shared" si="14"/>
        <v>0</v>
      </c>
      <c r="BF144" s="206">
        <f t="shared" si="15"/>
        <v>0</v>
      </c>
      <c r="BG144" s="206">
        <f t="shared" si="16"/>
        <v>0</v>
      </c>
      <c r="BH144" s="206">
        <f t="shared" si="17"/>
        <v>0</v>
      </c>
      <c r="BI144" s="206">
        <f t="shared" si="18"/>
        <v>0</v>
      </c>
      <c r="BJ144" s="17" t="s">
        <v>83</v>
      </c>
      <c r="BK144" s="206">
        <f t="shared" si="19"/>
        <v>0</v>
      </c>
      <c r="BL144" s="17" t="s">
        <v>486</v>
      </c>
      <c r="BM144" s="205" t="s">
        <v>361</v>
      </c>
    </row>
    <row r="145" spans="1:65" s="2" customFormat="1" ht="14.45" customHeight="1">
      <c r="A145" s="34"/>
      <c r="B145" s="35"/>
      <c r="C145" s="193" t="s">
        <v>280</v>
      </c>
      <c r="D145" s="193" t="s">
        <v>190</v>
      </c>
      <c r="E145" s="194" t="s">
        <v>1165</v>
      </c>
      <c r="F145" s="195" t="s">
        <v>1167</v>
      </c>
      <c r="G145" s="196" t="s">
        <v>203</v>
      </c>
      <c r="H145" s="197">
        <v>2</v>
      </c>
      <c r="I145" s="198"/>
      <c r="J145" s="199">
        <f t="shared" si="10"/>
        <v>0</v>
      </c>
      <c r="K145" s="200"/>
      <c r="L145" s="39"/>
      <c r="M145" s="201" t="s">
        <v>1</v>
      </c>
      <c r="N145" s="202" t="s">
        <v>41</v>
      </c>
      <c r="O145" s="71"/>
      <c r="P145" s="203">
        <f t="shared" si="11"/>
        <v>0</v>
      </c>
      <c r="Q145" s="203">
        <v>0</v>
      </c>
      <c r="R145" s="203">
        <f t="shared" si="12"/>
        <v>0</v>
      </c>
      <c r="S145" s="203">
        <v>0</v>
      </c>
      <c r="T145" s="204">
        <f t="shared" si="1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5" t="s">
        <v>486</v>
      </c>
      <c r="AT145" s="205" t="s">
        <v>190</v>
      </c>
      <c r="AU145" s="205" t="s">
        <v>83</v>
      </c>
      <c r="AY145" s="17" t="s">
        <v>188</v>
      </c>
      <c r="BE145" s="206">
        <f t="shared" si="14"/>
        <v>0</v>
      </c>
      <c r="BF145" s="206">
        <f t="shared" si="15"/>
        <v>0</v>
      </c>
      <c r="BG145" s="206">
        <f t="shared" si="16"/>
        <v>0</v>
      </c>
      <c r="BH145" s="206">
        <f t="shared" si="17"/>
        <v>0</v>
      </c>
      <c r="BI145" s="206">
        <f t="shared" si="18"/>
        <v>0</v>
      </c>
      <c r="BJ145" s="17" t="s">
        <v>83</v>
      </c>
      <c r="BK145" s="206">
        <f t="shared" si="19"/>
        <v>0</v>
      </c>
      <c r="BL145" s="17" t="s">
        <v>486</v>
      </c>
      <c r="BM145" s="205" t="s">
        <v>371</v>
      </c>
    </row>
    <row r="146" spans="1:65" s="2" customFormat="1" ht="14.45" customHeight="1">
      <c r="A146" s="34"/>
      <c r="B146" s="35"/>
      <c r="C146" s="240" t="s">
        <v>7</v>
      </c>
      <c r="D146" s="240" t="s">
        <v>406</v>
      </c>
      <c r="E146" s="241" t="s">
        <v>1168</v>
      </c>
      <c r="F146" s="242" t="s">
        <v>1169</v>
      </c>
      <c r="G146" s="243" t="s">
        <v>203</v>
      </c>
      <c r="H146" s="244">
        <v>1</v>
      </c>
      <c r="I146" s="245"/>
      <c r="J146" s="246">
        <f t="shared" si="10"/>
        <v>0</v>
      </c>
      <c r="K146" s="247"/>
      <c r="L146" s="248"/>
      <c r="M146" s="249" t="s">
        <v>1</v>
      </c>
      <c r="N146" s="250" t="s">
        <v>41</v>
      </c>
      <c r="O146" s="71"/>
      <c r="P146" s="203">
        <f t="shared" si="11"/>
        <v>0</v>
      </c>
      <c r="Q146" s="203">
        <v>0</v>
      </c>
      <c r="R146" s="203">
        <f t="shared" si="12"/>
        <v>0</v>
      </c>
      <c r="S146" s="203">
        <v>0</v>
      </c>
      <c r="T146" s="204">
        <f t="shared" si="1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5" t="s">
        <v>1133</v>
      </c>
      <c r="AT146" s="205" t="s">
        <v>406</v>
      </c>
      <c r="AU146" s="205" t="s">
        <v>83</v>
      </c>
      <c r="AY146" s="17" t="s">
        <v>188</v>
      </c>
      <c r="BE146" s="206">
        <f t="shared" si="14"/>
        <v>0</v>
      </c>
      <c r="BF146" s="206">
        <f t="shared" si="15"/>
        <v>0</v>
      </c>
      <c r="BG146" s="206">
        <f t="shared" si="16"/>
        <v>0</v>
      </c>
      <c r="BH146" s="206">
        <f t="shared" si="17"/>
        <v>0</v>
      </c>
      <c r="BI146" s="206">
        <f t="shared" si="18"/>
        <v>0</v>
      </c>
      <c r="BJ146" s="17" t="s">
        <v>83</v>
      </c>
      <c r="BK146" s="206">
        <f t="shared" si="19"/>
        <v>0</v>
      </c>
      <c r="BL146" s="17" t="s">
        <v>486</v>
      </c>
      <c r="BM146" s="205" t="s">
        <v>383</v>
      </c>
    </row>
    <row r="147" spans="1:65" s="12" customFormat="1" ht="25.9" customHeight="1">
      <c r="B147" s="177"/>
      <c r="C147" s="178"/>
      <c r="D147" s="179" t="s">
        <v>75</v>
      </c>
      <c r="E147" s="180" t="s">
        <v>1170</v>
      </c>
      <c r="F147" s="180" t="s">
        <v>1171</v>
      </c>
      <c r="G147" s="178"/>
      <c r="H147" s="178"/>
      <c r="I147" s="181"/>
      <c r="J147" s="182">
        <f>BK147</f>
        <v>0</v>
      </c>
      <c r="K147" s="178"/>
      <c r="L147" s="183"/>
      <c r="M147" s="184"/>
      <c r="N147" s="185"/>
      <c r="O147" s="185"/>
      <c r="P147" s="186">
        <f>SUM(P148:P150)</f>
        <v>0</v>
      </c>
      <c r="Q147" s="185"/>
      <c r="R147" s="186">
        <f>SUM(R148:R150)</f>
        <v>0</v>
      </c>
      <c r="S147" s="185"/>
      <c r="T147" s="187">
        <f>SUM(T148:T150)</f>
        <v>0</v>
      </c>
      <c r="AR147" s="188" t="s">
        <v>83</v>
      </c>
      <c r="AT147" s="189" t="s">
        <v>75</v>
      </c>
      <c r="AU147" s="189" t="s">
        <v>76</v>
      </c>
      <c r="AY147" s="188" t="s">
        <v>188</v>
      </c>
      <c r="BK147" s="190">
        <f>SUM(BK148:BK150)</f>
        <v>0</v>
      </c>
    </row>
    <row r="148" spans="1:65" s="2" customFormat="1" ht="14.45" customHeight="1">
      <c r="A148" s="34"/>
      <c r="B148" s="35"/>
      <c r="C148" s="193" t="s">
        <v>287</v>
      </c>
      <c r="D148" s="193" t="s">
        <v>190</v>
      </c>
      <c r="E148" s="194" t="s">
        <v>1172</v>
      </c>
      <c r="F148" s="195" t="s">
        <v>1173</v>
      </c>
      <c r="G148" s="196" t="s">
        <v>1174</v>
      </c>
      <c r="H148" s="256"/>
      <c r="I148" s="198"/>
      <c r="J148" s="199">
        <f>ROUND(I148*H148,2)</f>
        <v>0</v>
      </c>
      <c r="K148" s="200"/>
      <c r="L148" s="39"/>
      <c r="M148" s="201" t="s">
        <v>1</v>
      </c>
      <c r="N148" s="202" t="s">
        <v>41</v>
      </c>
      <c r="O148" s="71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5" t="s">
        <v>486</v>
      </c>
      <c r="AT148" s="205" t="s">
        <v>190</v>
      </c>
      <c r="AU148" s="205" t="s">
        <v>83</v>
      </c>
      <c r="AY148" s="17" t="s">
        <v>188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7" t="s">
        <v>83</v>
      </c>
      <c r="BK148" s="206">
        <f>ROUND(I148*H148,2)</f>
        <v>0</v>
      </c>
      <c r="BL148" s="17" t="s">
        <v>486</v>
      </c>
      <c r="BM148" s="205" t="s">
        <v>1622</v>
      </c>
    </row>
    <row r="149" spans="1:65" s="2" customFormat="1" ht="14.45" customHeight="1">
      <c r="A149" s="34"/>
      <c r="B149" s="35"/>
      <c r="C149" s="193" t="s">
        <v>291</v>
      </c>
      <c r="D149" s="193" t="s">
        <v>190</v>
      </c>
      <c r="E149" s="194" t="s">
        <v>1176</v>
      </c>
      <c r="F149" s="195" t="s">
        <v>1177</v>
      </c>
      <c r="G149" s="196" t="s">
        <v>1174</v>
      </c>
      <c r="H149" s="256"/>
      <c r="I149" s="198"/>
      <c r="J149" s="199">
        <f>ROUND(I149*H149,2)</f>
        <v>0</v>
      </c>
      <c r="K149" s="200"/>
      <c r="L149" s="39"/>
      <c r="M149" s="201" t="s">
        <v>1</v>
      </c>
      <c r="N149" s="202" t="s">
        <v>41</v>
      </c>
      <c r="O149" s="71"/>
      <c r="P149" s="203">
        <f>O149*H149</f>
        <v>0</v>
      </c>
      <c r="Q149" s="203">
        <v>0</v>
      </c>
      <c r="R149" s="203">
        <f>Q149*H149</f>
        <v>0</v>
      </c>
      <c r="S149" s="203">
        <v>0</v>
      </c>
      <c r="T149" s="20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5" t="s">
        <v>486</v>
      </c>
      <c r="AT149" s="205" t="s">
        <v>190</v>
      </c>
      <c r="AU149" s="205" t="s">
        <v>83</v>
      </c>
      <c r="AY149" s="17" t="s">
        <v>188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7" t="s">
        <v>83</v>
      </c>
      <c r="BK149" s="206">
        <f>ROUND(I149*H149,2)</f>
        <v>0</v>
      </c>
      <c r="BL149" s="17" t="s">
        <v>486</v>
      </c>
      <c r="BM149" s="205" t="s">
        <v>1623</v>
      </c>
    </row>
    <row r="150" spans="1:65" s="2" customFormat="1" ht="14.45" customHeight="1">
      <c r="A150" s="34"/>
      <c r="B150" s="35"/>
      <c r="C150" s="193" t="s">
        <v>295</v>
      </c>
      <c r="D150" s="193" t="s">
        <v>190</v>
      </c>
      <c r="E150" s="194" t="s">
        <v>1179</v>
      </c>
      <c r="F150" s="195" t="s">
        <v>1180</v>
      </c>
      <c r="G150" s="196" t="s">
        <v>1174</v>
      </c>
      <c r="H150" s="256"/>
      <c r="I150" s="198"/>
      <c r="J150" s="199">
        <f>ROUND(I150*H150,2)</f>
        <v>0</v>
      </c>
      <c r="K150" s="200"/>
      <c r="L150" s="39"/>
      <c r="M150" s="251" t="s">
        <v>1</v>
      </c>
      <c r="N150" s="252" t="s">
        <v>41</v>
      </c>
      <c r="O150" s="253"/>
      <c r="P150" s="254">
        <f>O150*H150</f>
        <v>0</v>
      </c>
      <c r="Q150" s="254">
        <v>0</v>
      </c>
      <c r="R150" s="254">
        <f>Q150*H150</f>
        <v>0</v>
      </c>
      <c r="S150" s="254">
        <v>0</v>
      </c>
      <c r="T150" s="25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5" t="s">
        <v>486</v>
      </c>
      <c r="AT150" s="205" t="s">
        <v>190</v>
      </c>
      <c r="AU150" s="205" t="s">
        <v>83</v>
      </c>
      <c r="AY150" s="17" t="s">
        <v>188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7" t="s">
        <v>83</v>
      </c>
      <c r="BK150" s="206">
        <f>ROUND(I150*H150,2)</f>
        <v>0</v>
      </c>
      <c r="BL150" s="17" t="s">
        <v>486</v>
      </c>
      <c r="BM150" s="205" t="s">
        <v>1624</v>
      </c>
    </row>
    <row r="151" spans="1:65" s="2" customFormat="1" ht="6.95" customHeight="1">
      <c r="A151" s="34"/>
      <c r="B151" s="54"/>
      <c r="C151" s="55"/>
      <c r="D151" s="55"/>
      <c r="E151" s="55"/>
      <c r="F151" s="55"/>
      <c r="G151" s="55"/>
      <c r="H151" s="55"/>
      <c r="I151" s="55"/>
      <c r="J151" s="55"/>
      <c r="K151" s="55"/>
      <c r="L151" s="39"/>
      <c r="M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</sheetData>
  <sheetProtection algorithmName="SHA-512" hashValue="fhQjpuGgORqzZKOXxOkb3m6AB8pCYmYyz8muHIYudIR0e1VKPsO+MZjUG7oYVSsE7WjiSVw9mlCPANc/YT4hJQ==" saltValue="7hOZLTobA5vGz3QeCA1oGIaSvZHX/ByfjqPzfpGIoN8vBck5+6a7l3wKoR9jBIpzIwzMaj5NvdwieoBham57lw==" spinCount="100000" sheet="1" objects="1" scenarios="1" formatColumns="0" formatRows="0" autoFilter="0"/>
  <autoFilter ref="C122:K150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103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85</v>
      </c>
    </row>
    <row r="4" spans="1:46" s="1" customFormat="1" ht="24.95" customHeight="1">
      <c r="B4" s="20"/>
      <c r="D4" s="118" t="s">
        <v>116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26.25" customHeight="1">
      <c r="B7" s="20"/>
      <c r="E7" s="316" t="str">
        <f>'Rekapitulace stavby'!K6</f>
        <v>Zateplení a oprava zpevněných ploch vč. hydroizolace MŠ B. Dvorského 1009/2</v>
      </c>
      <c r="F7" s="317"/>
      <c r="G7" s="317"/>
      <c r="H7" s="317"/>
      <c r="L7" s="20"/>
    </row>
    <row r="8" spans="1:46" s="1" customFormat="1" ht="12" customHeight="1">
      <c r="B8" s="20"/>
      <c r="D8" s="120" t="s">
        <v>129</v>
      </c>
      <c r="L8" s="20"/>
    </row>
    <row r="9" spans="1:46" s="2" customFormat="1" ht="16.5" customHeight="1">
      <c r="A9" s="34"/>
      <c r="B9" s="39"/>
      <c r="C9" s="34"/>
      <c r="D9" s="34"/>
      <c r="E9" s="316" t="s">
        <v>1237</v>
      </c>
      <c r="F9" s="319"/>
      <c r="G9" s="319"/>
      <c r="H9" s="31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0" t="s">
        <v>1122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8" t="s">
        <v>1625</v>
      </c>
      <c r="F11" s="319"/>
      <c r="G11" s="319"/>
      <c r="H11" s="31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0" t="s">
        <v>18</v>
      </c>
      <c r="E13" s="34"/>
      <c r="F13" s="110" t="s">
        <v>1</v>
      </c>
      <c r="G13" s="34"/>
      <c r="H13" s="34"/>
      <c r="I13" s="120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0" t="s">
        <v>20</v>
      </c>
      <c r="E14" s="34"/>
      <c r="F14" s="110" t="s">
        <v>21</v>
      </c>
      <c r="G14" s="34"/>
      <c r="H14" s="34"/>
      <c r="I14" s="120" t="s">
        <v>22</v>
      </c>
      <c r="J14" s="121" t="str">
        <f>'Rekapitulace stavby'!AN8</f>
        <v>6. 10. 2021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0" t="s">
        <v>24</v>
      </c>
      <c r="E16" s="34"/>
      <c r="F16" s="34"/>
      <c r="G16" s="34"/>
      <c r="H16" s="34"/>
      <c r="I16" s="120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26</v>
      </c>
      <c r="F17" s="34"/>
      <c r="G17" s="34"/>
      <c r="H17" s="34"/>
      <c r="I17" s="120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0" t="s">
        <v>28</v>
      </c>
      <c r="E19" s="34"/>
      <c r="F19" s="34"/>
      <c r="G19" s="34"/>
      <c r="H19" s="34"/>
      <c r="I19" s="120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0" t="str">
        <f>'Rekapitulace stavby'!E14</f>
        <v>Vyplň údaj</v>
      </c>
      <c r="F20" s="321"/>
      <c r="G20" s="321"/>
      <c r="H20" s="321"/>
      <c r="I20" s="120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0" t="s">
        <v>30</v>
      </c>
      <c r="E22" s="34"/>
      <c r="F22" s="34"/>
      <c r="G22" s="34"/>
      <c r="H22" s="34"/>
      <c r="I22" s="120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20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0" t="s">
        <v>33</v>
      </c>
      <c r="E25" s="34"/>
      <c r="F25" s="34"/>
      <c r="G25" s="34"/>
      <c r="H25" s="34"/>
      <c r="I25" s="120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0" t="s">
        <v>27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0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2"/>
      <c r="B29" s="123"/>
      <c r="C29" s="122"/>
      <c r="D29" s="122"/>
      <c r="E29" s="322" t="s">
        <v>1</v>
      </c>
      <c r="F29" s="322"/>
      <c r="G29" s="322"/>
      <c r="H29" s="322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6" t="s">
        <v>36</v>
      </c>
      <c r="E32" s="34"/>
      <c r="F32" s="34"/>
      <c r="G32" s="34"/>
      <c r="H32" s="34"/>
      <c r="I32" s="34"/>
      <c r="J32" s="127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8" t="s">
        <v>38</v>
      </c>
      <c r="G34" s="34"/>
      <c r="H34" s="34"/>
      <c r="I34" s="128" t="s">
        <v>37</v>
      </c>
      <c r="J34" s="128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9" t="s">
        <v>40</v>
      </c>
      <c r="E35" s="120" t="s">
        <v>41</v>
      </c>
      <c r="F35" s="130">
        <f>ROUND((SUM(BE123:BE150)),  2)</f>
        <v>0</v>
      </c>
      <c r="G35" s="34"/>
      <c r="H35" s="34"/>
      <c r="I35" s="131">
        <v>0.21</v>
      </c>
      <c r="J35" s="130">
        <f>ROUND(((SUM(BE123:BE150))*I35),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0" t="s">
        <v>42</v>
      </c>
      <c r="F36" s="130">
        <f>ROUND((SUM(BF123:BF150)),  2)</f>
        <v>0</v>
      </c>
      <c r="G36" s="34"/>
      <c r="H36" s="34"/>
      <c r="I36" s="131">
        <v>0.15</v>
      </c>
      <c r="J36" s="130">
        <f>ROUND(((SUM(BF123:BF150))*I36),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0" t="s">
        <v>43</v>
      </c>
      <c r="F37" s="130">
        <f>ROUND((SUM(BG123:BG150)),  2)</f>
        <v>0</v>
      </c>
      <c r="G37" s="34"/>
      <c r="H37" s="34"/>
      <c r="I37" s="131">
        <v>0.21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0" t="s">
        <v>44</v>
      </c>
      <c r="F38" s="130">
        <f>ROUND((SUM(BH123:BH150)),  2)</f>
        <v>0</v>
      </c>
      <c r="G38" s="34"/>
      <c r="H38" s="34"/>
      <c r="I38" s="131">
        <v>0.15</v>
      </c>
      <c r="J38" s="130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0" t="s">
        <v>45</v>
      </c>
      <c r="F39" s="130">
        <f>ROUND((SUM(BI123:BI150)),  2)</f>
        <v>0</v>
      </c>
      <c r="G39" s="34"/>
      <c r="H39" s="34"/>
      <c r="I39" s="131">
        <v>0</v>
      </c>
      <c r="J39" s="130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46</v>
      </c>
      <c r="E41" s="134"/>
      <c r="F41" s="134"/>
      <c r="G41" s="135" t="s">
        <v>47</v>
      </c>
      <c r="H41" s="136" t="s">
        <v>48</v>
      </c>
      <c r="I41" s="134"/>
      <c r="J41" s="137">
        <f>SUM(J32:J39)</f>
        <v>0</v>
      </c>
      <c r="K41" s="138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146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23" t="str">
        <f>E7</f>
        <v>Zateplení a oprava zpevněných ploch vč. hydroizolace MŠ B. Dvorského 1009/2</v>
      </c>
      <c r="F85" s="324"/>
      <c r="G85" s="324"/>
      <c r="H85" s="32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129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23" t="s">
        <v>1237</v>
      </c>
      <c r="F87" s="325"/>
      <c r="G87" s="325"/>
      <c r="H87" s="32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1122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76" t="str">
        <f>E11</f>
        <v>Část 2-E2 - Objekt B a C - Ochrana proti blesku</v>
      </c>
      <c r="F89" s="325"/>
      <c r="G89" s="325"/>
      <c r="H89" s="32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Ostrava-Bělský Les</v>
      </c>
      <c r="G91" s="36"/>
      <c r="H91" s="36"/>
      <c r="I91" s="29" t="s">
        <v>22</v>
      </c>
      <c r="J91" s="66" t="str">
        <f>IF(J14="","",J14)</f>
        <v>6. 10. 2021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S.m. Ostrava, M.o. Ostrava-Jih</v>
      </c>
      <c r="G93" s="36"/>
      <c r="H93" s="36"/>
      <c r="I93" s="29" t="s">
        <v>30</v>
      </c>
      <c r="J93" s="32" t="str">
        <f>E23</f>
        <v>Ing. Miroslav Havlásek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50" t="s">
        <v>147</v>
      </c>
      <c r="D96" s="151"/>
      <c r="E96" s="151"/>
      <c r="F96" s="151"/>
      <c r="G96" s="151"/>
      <c r="H96" s="151"/>
      <c r="I96" s="151"/>
      <c r="J96" s="152" t="s">
        <v>148</v>
      </c>
      <c r="K96" s="151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3" t="s">
        <v>149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150</v>
      </c>
    </row>
    <row r="99" spans="1:47" s="9" customFormat="1" ht="24.95" customHeight="1">
      <c r="B99" s="154"/>
      <c r="C99" s="155"/>
      <c r="D99" s="156" t="s">
        <v>1124</v>
      </c>
      <c r="E99" s="157"/>
      <c r="F99" s="157"/>
      <c r="G99" s="157"/>
      <c r="H99" s="157"/>
      <c r="I99" s="157"/>
      <c r="J99" s="158">
        <f>J124</f>
        <v>0</v>
      </c>
      <c r="K99" s="155"/>
      <c r="L99" s="159"/>
    </row>
    <row r="100" spans="1:47" s="9" customFormat="1" ht="24.95" customHeight="1">
      <c r="B100" s="154"/>
      <c r="C100" s="155"/>
      <c r="D100" s="156" t="s">
        <v>1183</v>
      </c>
      <c r="E100" s="157"/>
      <c r="F100" s="157"/>
      <c r="G100" s="157"/>
      <c r="H100" s="157"/>
      <c r="I100" s="157"/>
      <c r="J100" s="158">
        <f>J144</f>
        <v>0</v>
      </c>
      <c r="K100" s="155"/>
      <c r="L100" s="159"/>
    </row>
    <row r="101" spans="1:47" s="9" customFormat="1" ht="24.95" customHeight="1">
      <c r="B101" s="154"/>
      <c r="C101" s="155"/>
      <c r="D101" s="156" t="s">
        <v>1126</v>
      </c>
      <c r="E101" s="157"/>
      <c r="F101" s="157"/>
      <c r="G101" s="157"/>
      <c r="H101" s="157"/>
      <c r="I101" s="157"/>
      <c r="J101" s="158">
        <f>J147</f>
        <v>0</v>
      </c>
      <c r="K101" s="155"/>
      <c r="L101" s="15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173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6.25" customHeight="1">
      <c r="A111" s="34"/>
      <c r="B111" s="35"/>
      <c r="C111" s="36"/>
      <c r="D111" s="36"/>
      <c r="E111" s="323" t="str">
        <f>E7</f>
        <v>Zateplení a oprava zpevněných ploch vč. hydroizolace MŠ B. Dvorského 1009/2</v>
      </c>
      <c r="F111" s="324"/>
      <c r="G111" s="324"/>
      <c r="H111" s="324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129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23" t="s">
        <v>1237</v>
      </c>
      <c r="F113" s="325"/>
      <c r="G113" s="325"/>
      <c r="H113" s="32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1122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76" t="str">
        <f>E11</f>
        <v>Část 2-E2 - Objekt B a C - Ochrana proti blesku</v>
      </c>
      <c r="F115" s="325"/>
      <c r="G115" s="325"/>
      <c r="H115" s="325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>Ostrava-Bělský Les</v>
      </c>
      <c r="G117" s="36"/>
      <c r="H117" s="36"/>
      <c r="I117" s="29" t="s">
        <v>22</v>
      </c>
      <c r="J117" s="66" t="str">
        <f>IF(J14="","",J14)</f>
        <v>6. 10. 2021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>S.m. Ostrava, M.o. Ostrava-Jih</v>
      </c>
      <c r="G119" s="36"/>
      <c r="H119" s="36"/>
      <c r="I119" s="29" t="s">
        <v>30</v>
      </c>
      <c r="J119" s="32" t="str">
        <f>E23</f>
        <v>Ing. Miroslav Havlásek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28</v>
      </c>
      <c r="D120" s="36"/>
      <c r="E120" s="36"/>
      <c r="F120" s="27" t="str">
        <f>IF(E20="","",E20)</f>
        <v>Vyplň údaj</v>
      </c>
      <c r="G120" s="36"/>
      <c r="H120" s="36"/>
      <c r="I120" s="29" t="s">
        <v>33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5"/>
      <c r="B122" s="166"/>
      <c r="C122" s="167" t="s">
        <v>174</v>
      </c>
      <c r="D122" s="168" t="s">
        <v>61</v>
      </c>
      <c r="E122" s="168" t="s">
        <v>57</v>
      </c>
      <c r="F122" s="168" t="s">
        <v>58</v>
      </c>
      <c r="G122" s="168" t="s">
        <v>175</v>
      </c>
      <c r="H122" s="168" t="s">
        <v>176</v>
      </c>
      <c r="I122" s="168" t="s">
        <v>177</v>
      </c>
      <c r="J122" s="169" t="s">
        <v>148</v>
      </c>
      <c r="K122" s="170" t="s">
        <v>178</v>
      </c>
      <c r="L122" s="171"/>
      <c r="M122" s="75" t="s">
        <v>1</v>
      </c>
      <c r="N122" s="76" t="s">
        <v>40</v>
      </c>
      <c r="O122" s="76" t="s">
        <v>179</v>
      </c>
      <c r="P122" s="76" t="s">
        <v>180</v>
      </c>
      <c r="Q122" s="76" t="s">
        <v>181</v>
      </c>
      <c r="R122" s="76" t="s">
        <v>182</v>
      </c>
      <c r="S122" s="76" t="s">
        <v>183</v>
      </c>
      <c r="T122" s="77" t="s">
        <v>184</v>
      </c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</row>
    <row r="123" spans="1:65" s="2" customFormat="1" ht="22.9" customHeight="1">
      <c r="A123" s="34"/>
      <c r="B123" s="35"/>
      <c r="C123" s="82" t="s">
        <v>185</v>
      </c>
      <c r="D123" s="36"/>
      <c r="E123" s="36"/>
      <c r="F123" s="36"/>
      <c r="G123" s="36"/>
      <c r="H123" s="36"/>
      <c r="I123" s="36"/>
      <c r="J123" s="172">
        <f>BK123</f>
        <v>0</v>
      </c>
      <c r="K123" s="36"/>
      <c r="L123" s="39"/>
      <c r="M123" s="78"/>
      <c r="N123" s="173"/>
      <c r="O123" s="79"/>
      <c r="P123" s="174">
        <f>P124+P144+P147</f>
        <v>0</v>
      </c>
      <c r="Q123" s="79"/>
      <c r="R123" s="174">
        <f>R124+R144+R147</f>
        <v>0</v>
      </c>
      <c r="S123" s="79"/>
      <c r="T123" s="175">
        <f>T124+T144+T147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75</v>
      </c>
      <c r="AU123" s="17" t="s">
        <v>150</v>
      </c>
      <c r="BK123" s="176">
        <f>BK124+BK144+BK147</f>
        <v>0</v>
      </c>
    </row>
    <row r="124" spans="1:65" s="12" customFormat="1" ht="25.9" customHeight="1">
      <c r="B124" s="177"/>
      <c r="C124" s="178"/>
      <c r="D124" s="179" t="s">
        <v>75</v>
      </c>
      <c r="E124" s="180" t="s">
        <v>1127</v>
      </c>
      <c r="F124" s="180" t="s">
        <v>1128</v>
      </c>
      <c r="G124" s="178"/>
      <c r="H124" s="178"/>
      <c r="I124" s="181"/>
      <c r="J124" s="182">
        <f>BK124</f>
        <v>0</v>
      </c>
      <c r="K124" s="178"/>
      <c r="L124" s="183"/>
      <c r="M124" s="184"/>
      <c r="N124" s="185"/>
      <c r="O124" s="185"/>
      <c r="P124" s="186">
        <f>SUM(P125:P143)</f>
        <v>0</v>
      </c>
      <c r="Q124" s="185"/>
      <c r="R124" s="186">
        <f>SUM(R125:R143)</f>
        <v>0</v>
      </c>
      <c r="S124" s="185"/>
      <c r="T124" s="187">
        <f>SUM(T125:T143)</f>
        <v>0</v>
      </c>
      <c r="AR124" s="188" t="s">
        <v>83</v>
      </c>
      <c r="AT124" s="189" t="s">
        <v>75</v>
      </c>
      <c r="AU124" s="189" t="s">
        <v>76</v>
      </c>
      <c r="AY124" s="188" t="s">
        <v>188</v>
      </c>
      <c r="BK124" s="190">
        <f>SUM(BK125:BK143)</f>
        <v>0</v>
      </c>
    </row>
    <row r="125" spans="1:65" s="2" customFormat="1" ht="24.2" customHeight="1">
      <c r="A125" s="34"/>
      <c r="B125" s="35"/>
      <c r="C125" s="193" t="s">
        <v>83</v>
      </c>
      <c r="D125" s="193" t="s">
        <v>190</v>
      </c>
      <c r="E125" s="194" t="s">
        <v>1140</v>
      </c>
      <c r="F125" s="195" t="s">
        <v>1184</v>
      </c>
      <c r="G125" s="196" t="s">
        <v>1142</v>
      </c>
      <c r="H125" s="197">
        <v>40</v>
      </c>
      <c r="I125" s="198"/>
      <c r="J125" s="199">
        <f t="shared" ref="J125:J143" si="0">ROUND(I125*H125,2)</f>
        <v>0</v>
      </c>
      <c r="K125" s="200"/>
      <c r="L125" s="39"/>
      <c r="M125" s="201" t="s">
        <v>1</v>
      </c>
      <c r="N125" s="202" t="s">
        <v>41</v>
      </c>
      <c r="O125" s="71"/>
      <c r="P125" s="203">
        <f t="shared" ref="P125:P143" si="1">O125*H125</f>
        <v>0</v>
      </c>
      <c r="Q125" s="203">
        <v>0</v>
      </c>
      <c r="R125" s="203">
        <f t="shared" ref="R125:R143" si="2">Q125*H125</f>
        <v>0</v>
      </c>
      <c r="S125" s="203">
        <v>0</v>
      </c>
      <c r="T125" s="204">
        <f t="shared" ref="T125:T143" si="3"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5" t="s">
        <v>486</v>
      </c>
      <c r="AT125" s="205" t="s">
        <v>190</v>
      </c>
      <c r="AU125" s="205" t="s">
        <v>83</v>
      </c>
      <c r="AY125" s="17" t="s">
        <v>188</v>
      </c>
      <c r="BE125" s="206">
        <f t="shared" ref="BE125:BE143" si="4">IF(N125="základní",J125,0)</f>
        <v>0</v>
      </c>
      <c r="BF125" s="206">
        <f t="shared" ref="BF125:BF143" si="5">IF(N125="snížená",J125,0)</f>
        <v>0</v>
      </c>
      <c r="BG125" s="206">
        <f t="shared" ref="BG125:BG143" si="6">IF(N125="zákl. přenesená",J125,0)</f>
        <v>0</v>
      </c>
      <c r="BH125" s="206">
        <f t="shared" ref="BH125:BH143" si="7">IF(N125="sníž. přenesená",J125,0)</f>
        <v>0</v>
      </c>
      <c r="BI125" s="206">
        <f t="shared" ref="BI125:BI143" si="8">IF(N125="nulová",J125,0)</f>
        <v>0</v>
      </c>
      <c r="BJ125" s="17" t="s">
        <v>83</v>
      </c>
      <c r="BK125" s="206">
        <f t="shared" ref="BK125:BK143" si="9">ROUND(I125*H125,2)</f>
        <v>0</v>
      </c>
      <c r="BL125" s="17" t="s">
        <v>486</v>
      </c>
      <c r="BM125" s="205" t="s">
        <v>85</v>
      </c>
    </row>
    <row r="126" spans="1:65" s="2" customFormat="1" ht="24.2" customHeight="1">
      <c r="A126" s="34"/>
      <c r="B126" s="35"/>
      <c r="C126" s="193" t="s">
        <v>85</v>
      </c>
      <c r="D126" s="193" t="s">
        <v>190</v>
      </c>
      <c r="E126" s="194" t="s">
        <v>1185</v>
      </c>
      <c r="F126" s="195" t="s">
        <v>1186</v>
      </c>
      <c r="G126" s="196" t="s">
        <v>203</v>
      </c>
      <c r="H126" s="197">
        <v>16</v>
      </c>
      <c r="I126" s="198"/>
      <c r="J126" s="199">
        <f t="shared" si="0"/>
        <v>0</v>
      </c>
      <c r="K126" s="200"/>
      <c r="L126" s="39"/>
      <c r="M126" s="201" t="s">
        <v>1</v>
      </c>
      <c r="N126" s="202" t="s">
        <v>41</v>
      </c>
      <c r="O126" s="71"/>
      <c r="P126" s="203">
        <f t="shared" si="1"/>
        <v>0</v>
      </c>
      <c r="Q126" s="203">
        <v>0</v>
      </c>
      <c r="R126" s="203">
        <f t="shared" si="2"/>
        <v>0</v>
      </c>
      <c r="S126" s="203">
        <v>0</v>
      </c>
      <c r="T126" s="204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5" t="s">
        <v>486</v>
      </c>
      <c r="AT126" s="205" t="s">
        <v>190</v>
      </c>
      <c r="AU126" s="205" t="s">
        <v>83</v>
      </c>
      <c r="AY126" s="17" t="s">
        <v>188</v>
      </c>
      <c r="BE126" s="206">
        <f t="shared" si="4"/>
        <v>0</v>
      </c>
      <c r="BF126" s="206">
        <f t="shared" si="5"/>
        <v>0</v>
      </c>
      <c r="BG126" s="206">
        <f t="shared" si="6"/>
        <v>0</v>
      </c>
      <c r="BH126" s="206">
        <f t="shared" si="7"/>
        <v>0</v>
      </c>
      <c r="BI126" s="206">
        <f t="shared" si="8"/>
        <v>0</v>
      </c>
      <c r="BJ126" s="17" t="s">
        <v>83</v>
      </c>
      <c r="BK126" s="206">
        <f t="shared" si="9"/>
        <v>0</v>
      </c>
      <c r="BL126" s="17" t="s">
        <v>486</v>
      </c>
      <c r="BM126" s="205" t="s">
        <v>194</v>
      </c>
    </row>
    <row r="127" spans="1:65" s="2" customFormat="1" ht="14.45" customHeight="1">
      <c r="A127" s="34"/>
      <c r="B127" s="35"/>
      <c r="C127" s="240" t="s">
        <v>205</v>
      </c>
      <c r="D127" s="240" t="s">
        <v>406</v>
      </c>
      <c r="E127" s="241" t="s">
        <v>1187</v>
      </c>
      <c r="F127" s="242" t="s">
        <v>1188</v>
      </c>
      <c r="G127" s="243" t="s">
        <v>203</v>
      </c>
      <c r="H127" s="244">
        <v>8</v>
      </c>
      <c r="I127" s="245"/>
      <c r="J127" s="246">
        <f t="shared" si="0"/>
        <v>0</v>
      </c>
      <c r="K127" s="247"/>
      <c r="L127" s="248"/>
      <c r="M127" s="249" t="s">
        <v>1</v>
      </c>
      <c r="N127" s="250" t="s">
        <v>41</v>
      </c>
      <c r="O127" s="71"/>
      <c r="P127" s="203">
        <f t="shared" si="1"/>
        <v>0</v>
      </c>
      <c r="Q127" s="203">
        <v>0</v>
      </c>
      <c r="R127" s="203">
        <f t="shared" si="2"/>
        <v>0</v>
      </c>
      <c r="S127" s="203">
        <v>0</v>
      </c>
      <c r="T127" s="204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5" t="s">
        <v>1133</v>
      </c>
      <c r="AT127" s="205" t="s">
        <v>406</v>
      </c>
      <c r="AU127" s="205" t="s">
        <v>83</v>
      </c>
      <c r="AY127" s="17" t="s">
        <v>188</v>
      </c>
      <c r="BE127" s="206">
        <f t="shared" si="4"/>
        <v>0</v>
      </c>
      <c r="BF127" s="206">
        <f t="shared" si="5"/>
        <v>0</v>
      </c>
      <c r="BG127" s="206">
        <f t="shared" si="6"/>
        <v>0</v>
      </c>
      <c r="BH127" s="206">
        <f t="shared" si="7"/>
        <v>0</v>
      </c>
      <c r="BI127" s="206">
        <f t="shared" si="8"/>
        <v>0</v>
      </c>
      <c r="BJ127" s="17" t="s">
        <v>83</v>
      </c>
      <c r="BK127" s="206">
        <f t="shared" si="9"/>
        <v>0</v>
      </c>
      <c r="BL127" s="17" t="s">
        <v>486</v>
      </c>
      <c r="BM127" s="205" t="s">
        <v>216</v>
      </c>
    </row>
    <row r="128" spans="1:65" s="2" customFormat="1" ht="14.45" customHeight="1">
      <c r="A128" s="34"/>
      <c r="B128" s="35"/>
      <c r="C128" s="240" t="s">
        <v>194</v>
      </c>
      <c r="D128" s="240" t="s">
        <v>406</v>
      </c>
      <c r="E128" s="241" t="s">
        <v>1189</v>
      </c>
      <c r="F128" s="242" t="s">
        <v>1190</v>
      </c>
      <c r="G128" s="243" t="s">
        <v>203</v>
      </c>
      <c r="H128" s="244">
        <v>180</v>
      </c>
      <c r="I128" s="245"/>
      <c r="J128" s="246">
        <f t="shared" si="0"/>
        <v>0</v>
      </c>
      <c r="K128" s="247"/>
      <c r="L128" s="248"/>
      <c r="M128" s="249" t="s">
        <v>1</v>
      </c>
      <c r="N128" s="250" t="s">
        <v>41</v>
      </c>
      <c r="O128" s="71"/>
      <c r="P128" s="203">
        <f t="shared" si="1"/>
        <v>0</v>
      </c>
      <c r="Q128" s="203">
        <v>0</v>
      </c>
      <c r="R128" s="203">
        <f t="shared" si="2"/>
        <v>0</v>
      </c>
      <c r="S128" s="203">
        <v>0</v>
      </c>
      <c r="T128" s="204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5" t="s">
        <v>1133</v>
      </c>
      <c r="AT128" s="205" t="s">
        <v>406</v>
      </c>
      <c r="AU128" s="205" t="s">
        <v>83</v>
      </c>
      <c r="AY128" s="17" t="s">
        <v>188</v>
      </c>
      <c r="BE128" s="206">
        <f t="shared" si="4"/>
        <v>0</v>
      </c>
      <c r="BF128" s="206">
        <f t="shared" si="5"/>
        <v>0</v>
      </c>
      <c r="BG128" s="206">
        <f t="shared" si="6"/>
        <v>0</v>
      </c>
      <c r="BH128" s="206">
        <f t="shared" si="7"/>
        <v>0</v>
      </c>
      <c r="BI128" s="206">
        <f t="shared" si="8"/>
        <v>0</v>
      </c>
      <c r="BJ128" s="17" t="s">
        <v>83</v>
      </c>
      <c r="BK128" s="206">
        <f t="shared" si="9"/>
        <v>0</v>
      </c>
      <c r="BL128" s="17" t="s">
        <v>486</v>
      </c>
      <c r="BM128" s="205" t="s">
        <v>225</v>
      </c>
    </row>
    <row r="129" spans="1:65" s="2" customFormat="1" ht="14.45" customHeight="1">
      <c r="A129" s="34"/>
      <c r="B129" s="35"/>
      <c r="C129" s="193" t="s">
        <v>212</v>
      </c>
      <c r="D129" s="193" t="s">
        <v>190</v>
      </c>
      <c r="E129" s="194" t="s">
        <v>1191</v>
      </c>
      <c r="F129" s="195" t="s">
        <v>1192</v>
      </c>
      <c r="G129" s="196" t="s">
        <v>203</v>
      </c>
      <c r="H129" s="197">
        <v>180</v>
      </c>
      <c r="I129" s="198"/>
      <c r="J129" s="199">
        <f t="shared" si="0"/>
        <v>0</v>
      </c>
      <c r="K129" s="200"/>
      <c r="L129" s="39"/>
      <c r="M129" s="201" t="s">
        <v>1</v>
      </c>
      <c r="N129" s="202" t="s">
        <v>41</v>
      </c>
      <c r="O129" s="71"/>
      <c r="P129" s="203">
        <f t="shared" si="1"/>
        <v>0</v>
      </c>
      <c r="Q129" s="203">
        <v>0</v>
      </c>
      <c r="R129" s="203">
        <f t="shared" si="2"/>
        <v>0</v>
      </c>
      <c r="S129" s="203">
        <v>0</v>
      </c>
      <c r="T129" s="204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5" t="s">
        <v>486</v>
      </c>
      <c r="AT129" s="205" t="s">
        <v>190</v>
      </c>
      <c r="AU129" s="205" t="s">
        <v>83</v>
      </c>
      <c r="AY129" s="17" t="s">
        <v>188</v>
      </c>
      <c r="BE129" s="206">
        <f t="shared" si="4"/>
        <v>0</v>
      </c>
      <c r="BF129" s="206">
        <f t="shared" si="5"/>
        <v>0</v>
      </c>
      <c r="BG129" s="206">
        <f t="shared" si="6"/>
        <v>0</v>
      </c>
      <c r="BH129" s="206">
        <f t="shared" si="7"/>
        <v>0</v>
      </c>
      <c r="BI129" s="206">
        <f t="shared" si="8"/>
        <v>0</v>
      </c>
      <c r="BJ129" s="17" t="s">
        <v>83</v>
      </c>
      <c r="BK129" s="206">
        <f t="shared" si="9"/>
        <v>0</v>
      </c>
      <c r="BL129" s="17" t="s">
        <v>486</v>
      </c>
      <c r="BM129" s="205" t="s">
        <v>236</v>
      </c>
    </row>
    <row r="130" spans="1:65" s="2" customFormat="1" ht="24.2" customHeight="1">
      <c r="A130" s="34"/>
      <c r="B130" s="35"/>
      <c r="C130" s="193" t="s">
        <v>216</v>
      </c>
      <c r="D130" s="193" t="s">
        <v>190</v>
      </c>
      <c r="E130" s="194" t="s">
        <v>1193</v>
      </c>
      <c r="F130" s="195" t="s">
        <v>1194</v>
      </c>
      <c r="G130" s="196" t="s">
        <v>203</v>
      </c>
      <c r="H130" s="197">
        <v>69</v>
      </c>
      <c r="I130" s="198"/>
      <c r="J130" s="199">
        <f t="shared" si="0"/>
        <v>0</v>
      </c>
      <c r="K130" s="200"/>
      <c r="L130" s="39"/>
      <c r="M130" s="201" t="s">
        <v>1</v>
      </c>
      <c r="N130" s="202" t="s">
        <v>41</v>
      </c>
      <c r="O130" s="71"/>
      <c r="P130" s="203">
        <f t="shared" si="1"/>
        <v>0</v>
      </c>
      <c r="Q130" s="203">
        <v>0</v>
      </c>
      <c r="R130" s="203">
        <f t="shared" si="2"/>
        <v>0</v>
      </c>
      <c r="S130" s="203">
        <v>0</v>
      </c>
      <c r="T130" s="204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5" t="s">
        <v>486</v>
      </c>
      <c r="AT130" s="205" t="s">
        <v>190</v>
      </c>
      <c r="AU130" s="205" t="s">
        <v>83</v>
      </c>
      <c r="AY130" s="17" t="s">
        <v>188</v>
      </c>
      <c r="BE130" s="206">
        <f t="shared" si="4"/>
        <v>0</v>
      </c>
      <c r="BF130" s="206">
        <f t="shared" si="5"/>
        <v>0</v>
      </c>
      <c r="BG130" s="206">
        <f t="shared" si="6"/>
        <v>0</v>
      </c>
      <c r="BH130" s="206">
        <f t="shared" si="7"/>
        <v>0</v>
      </c>
      <c r="BI130" s="206">
        <f t="shared" si="8"/>
        <v>0</v>
      </c>
      <c r="BJ130" s="17" t="s">
        <v>83</v>
      </c>
      <c r="BK130" s="206">
        <f t="shared" si="9"/>
        <v>0</v>
      </c>
      <c r="BL130" s="17" t="s">
        <v>486</v>
      </c>
      <c r="BM130" s="205" t="s">
        <v>245</v>
      </c>
    </row>
    <row r="131" spans="1:65" s="2" customFormat="1" ht="24.2" customHeight="1">
      <c r="A131" s="34"/>
      <c r="B131" s="35"/>
      <c r="C131" s="193" t="s">
        <v>220</v>
      </c>
      <c r="D131" s="193" t="s">
        <v>190</v>
      </c>
      <c r="E131" s="194" t="s">
        <v>1195</v>
      </c>
      <c r="F131" s="195" t="s">
        <v>1196</v>
      </c>
      <c r="G131" s="196" t="s">
        <v>203</v>
      </c>
      <c r="H131" s="197">
        <v>8</v>
      </c>
      <c r="I131" s="198"/>
      <c r="J131" s="199">
        <f t="shared" si="0"/>
        <v>0</v>
      </c>
      <c r="K131" s="200"/>
      <c r="L131" s="39"/>
      <c r="M131" s="201" t="s">
        <v>1</v>
      </c>
      <c r="N131" s="202" t="s">
        <v>41</v>
      </c>
      <c r="O131" s="71"/>
      <c r="P131" s="203">
        <f t="shared" si="1"/>
        <v>0</v>
      </c>
      <c r="Q131" s="203">
        <v>0</v>
      </c>
      <c r="R131" s="203">
        <f t="shared" si="2"/>
        <v>0</v>
      </c>
      <c r="S131" s="203">
        <v>0</v>
      </c>
      <c r="T131" s="204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5" t="s">
        <v>486</v>
      </c>
      <c r="AT131" s="205" t="s">
        <v>190</v>
      </c>
      <c r="AU131" s="205" t="s">
        <v>83</v>
      </c>
      <c r="AY131" s="17" t="s">
        <v>188</v>
      </c>
      <c r="BE131" s="206">
        <f t="shared" si="4"/>
        <v>0</v>
      </c>
      <c r="BF131" s="206">
        <f t="shared" si="5"/>
        <v>0</v>
      </c>
      <c r="BG131" s="206">
        <f t="shared" si="6"/>
        <v>0</v>
      </c>
      <c r="BH131" s="206">
        <f t="shared" si="7"/>
        <v>0</v>
      </c>
      <c r="BI131" s="206">
        <f t="shared" si="8"/>
        <v>0</v>
      </c>
      <c r="BJ131" s="17" t="s">
        <v>83</v>
      </c>
      <c r="BK131" s="206">
        <f t="shared" si="9"/>
        <v>0</v>
      </c>
      <c r="BL131" s="17" t="s">
        <v>486</v>
      </c>
      <c r="BM131" s="205" t="s">
        <v>256</v>
      </c>
    </row>
    <row r="132" spans="1:65" s="2" customFormat="1" ht="24.2" customHeight="1">
      <c r="A132" s="34"/>
      <c r="B132" s="35"/>
      <c r="C132" s="193" t="s">
        <v>225</v>
      </c>
      <c r="D132" s="193" t="s">
        <v>190</v>
      </c>
      <c r="E132" s="194" t="s">
        <v>1197</v>
      </c>
      <c r="F132" s="195" t="s">
        <v>1198</v>
      </c>
      <c r="G132" s="196" t="s">
        <v>203</v>
      </c>
      <c r="H132" s="197">
        <v>2</v>
      </c>
      <c r="I132" s="198"/>
      <c r="J132" s="199">
        <f t="shared" si="0"/>
        <v>0</v>
      </c>
      <c r="K132" s="200"/>
      <c r="L132" s="39"/>
      <c r="M132" s="201" t="s">
        <v>1</v>
      </c>
      <c r="N132" s="202" t="s">
        <v>41</v>
      </c>
      <c r="O132" s="71"/>
      <c r="P132" s="203">
        <f t="shared" si="1"/>
        <v>0</v>
      </c>
      <c r="Q132" s="203">
        <v>0</v>
      </c>
      <c r="R132" s="203">
        <f t="shared" si="2"/>
        <v>0</v>
      </c>
      <c r="S132" s="203">
        <v>0</v>
      </c>
      <c r="T132" s="204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5" t="s">
        <v>486</v>
      </c>
      <c r="AT132" s="205" t="s">
        <v>190</v>
      </c>
      <c r="AU132" s="205" t="s">
        <v>83</v>
      </c>
      <c r="AY132" s="17" t="s">
        <v>188</v>
      </c>
      <c r="BE132" s="206">
        <f t="shared" si="4"/>
        <v>0</v>
      </c>
      <c r="BF132" s="206">
        <f t="shared" si="5"/>
        <v>0</v>
      </c>
      <c r="BG132" s="206">
        <f t="shared" si="6"/>
        <v>0</v>
      </c>
      <c r="BH132" s="206">
        <f t="shared" si="7"/>
        <v>0</v>
      </c>
      <c r="BI132" s="206">
        <f t="shared" si="8"/>
        <v>0</v>
      </c>
      <c r="BJ132" s="17" t="s">
        <v>83</v>
      </c>
      <c r="BK132" s="206">
        <f t="shared" si="9"/>
        <v>0</v>
      </c>
      <c r="BL132" s="17" t="s">
        <v>486</v>
      </c>
      <c r="BM132" s="205" t="s">
        <v>263</v>
      </c>
    </row>
    <row r="133" spans="1:65" s="2" customFormat="1" ht="14.45" customHeight="1">
      <c r="A133" s="34"/>
      <c r="B133" s="35"/>
      <c r="C133" s="240" t="s">
        <v>230</v>
      </c>
      <c r="D133" s="240" t="s">
        <v>406</v>
      </c>
      <c r="E133" s="241" t="s">
        <v>1199</v>
      </c>
      <c r="F133" s="242" t="s">
        <v>1200</v>
      </c>
      <c r="G133" s="243" t="s">
        <v>203</v>
      </c>
      <c r="H133" s="244">
        <v>16</v>
      </c>
      <c r="I133" s="245"/>
      <c r="J133" s="246">
        <f t="shared" si="0"/>
        <v>0</v>
      </c>
      <c r="K133" s="247"/>
      <c r="L133" s="248"/>
      <c r="M133" s="249" t="s">
        <v>1</v>
      </c>
      <c r="N133" s="250" t="s">
        <v>41</v>
      </c>
      <c r="O133" s="71"/>
      <c r="P133" s="203">
        <f t="shared" si="1"/>
        <v>0</v>
      </c>
      <c r="Q133" s="203">
        <v>0</v>
      </c>
      <c r="R133" s="203">
        <f t="shared" si="2"/>
        <v>0</v>
      </c>
      <c r="S133" s="203">
        <v>0</v>
      </c>
      <c r="T133" s="204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5" t="s">
        <v>1133</v>
      </c>
      <c r="AT133" s="205" t="s">
        <v>406</v>
      </c>
      <c r="AU133" s="205" t="s">
        <v>83</v>
      </c>
      <c r="AY133" s="17" t="s">
        <v>188</v>
      </c>
      <c r="BE133" s="206">
        <f t="shared" si="4"/>
        <v>0</v>
      </c>
      <c r="BF133" s="206">
        <f t="shared" si="5"/>
        <v>0</v>
      </c>
      <c r="BG133" s="206">
        <f t="shared" si="6"/>
        <v>0</v>
      </c>
      <c r="BH133" s="206">
        <f t="shared" si="7"/>
        <v>0</v>
      </c>
      <c r="BI133" s="206">
        <f t="shared" si="8"/>
        <v>0</v>
      </c>
      <c r="BJ133" s="17" t="s">
        <v>83</v>
      </c>
      <c r="BK133" s="206">
        <f t="shared" si="9"/>
        <v>0</v>
      </c>
      <c r="BL133" s="17" t="s">
        <v>486</v>
      </c>
      <c r="BM133" s="205" t="s">
        <v>272</v>
      </c>
    </row>
    <row r="134" spans="1:65" s="2" customFormat="1" ht="14.45" customHeight="1">
      <c r="A134" s="34"/>
      <c r="B134" s="35"/>
      <c r="C134" s="193" t="s">
        <v>236</v>
      </c>
      <c r="D134" s="193" t="s">
        <v>190</v>
      </c>
      <c r="E134" s="194" t="s">
        <v>1201</v>
      </c>
      <c r="F134" s="195" t="s">
        <v>1202</v>
      </c>
      <c r="G134" s="196" t="s">
        <v>203</v>
      </c>
      <c r="H134" s="197">
        <v>16</v>
      </c>
      <c r="I134" s="198"/>
      <c r="J134" s="199">
        <f t="shared" si="0"/>
        <v>0</v>
      </c>
      <c r="K134" s="200"/>
      <c r="L134" s="39"/>
      <c r="M134" s="201" t="s">
        <v>1</v>
      </c>
      <c r="N134" s="202" t="s">
        <v>41</v>
      </c>
      <c r="O134" s="71"/>
      <c r="P134" s="203">
        <f t="shared" si="1"/>
        <v>0</v>
      </c>
      <c r="Q134" s="203">
        <v>0</v>
      </c>
      <c r="R134" s="203">
        <f t="shared" si="2"/>
        <v>0</v>
      </c>
      <c r="S134" s="203">
        <v>0</v>
      </c>
      <c r="T134" s="204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5" t="s">
        <v>486</v>
      </c>
      <c r="AT134" s="205" t="s">
        <v>190</v>
      </c>
      <c r="AU134" s="205" t="s">
        <v>83</v>
      </c>
      <c r="AY134" s="17" t="s">
        <v>188</v>
      </c>
      <c r="BE134" s="206">
        <f t="shared" si="4"/>
        <v>0</v>
      </c>
      <c r="BF134" s="206">
        <f t="shared" si="5"/>
        <v>0</v>
      </c>
      <c r="BG134" s="206">
        <f t="shared" si="6"/>
        <v>0</v>
      </c>
      <c r="BH134" s="206">
        <f t="shared" si="7"/>
        <v>0</v>
      </c>
      <c r="BI134" s="206">
        <f t="shared" si="8"/>
        <v>0</v>
      </c>
      <c r="BJ134" s="17" t="s">
        <v>83</v>
      </c>
      <c r="BK134" s="206">
        <f t="shared" si="9"/>
        <v>0</v>
      </c>
      <c r="BL134" s="17" t="s">
        <v>486</v>
      </c>
      <c r="BM134" s="205" t="s">
        <v>280</v>
      </c>
    </row>
    <row r="135" spans="1:65" s="2" customFormat="1" ht="24.2" customHeight="1">
      <c r="A135" s="34"/>
      <c r="B135" s="35"/>
      <c r="C135" s="193" t="s">
        <v>240</v>
      </c>
      <c r="D135" s="193" t="s">
        <v>190</v>
      </c>
      <c r="E135" s="194" t="s">
        <v>1203</v>
      </c>
      <c r="F135" s="195" t="s">
        <v>1204</v>
      </c>
      <c r="G135" s="196" t="s">
        <v>243</v>
      </c>
      <c r="H135" s="197">
        <v>180</v>
      </c>
      <c r="I135" s="198"/>
      <c r="J135" s="199">
        <f t="shared" si="0"/>
        <v>0</v>
      </c>
      <c r="K135" s="200"/>
      <c r="L135" s="39"/>
      <c r="M135" s="201" t="s">
        <v>1</v>
      </c>
      <c r="N135" s="202" t="s">
        <v>41</v>
      </c>
      <c r="O135" s="71"/>
      <c r="P135" s="203">
        <f t="shared" si="1"/>
        <v>0</v>
      </c>
      <c r="Q135" s="203">
        <v>0</v>
      </c>
      <c r="R135" s="203">
        <f t="shared" si="2"/>
        <v>0</v>
      </c>
      <c r="S135" s="203">
        <v>0</v>
      </c>
      <c r="T135" s="204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5" t="s">
        <v>486</v>
      </c>
      <c r="AT135" s="205" t="s">
        <v>190</v>
      </c>
      <c r="AU135" s="205" t="s">
        <v>83</v>
      </c>
      <c r="AY135" s="17" t="s">
        <v>188</v>
      </c>
      <c r="BE135" s="206">
        <f t="shared" si="4"/>
        <v>0</v>
      </c>
      <c r="BF135" s="206">
        <f t="shared" si="5"/>
        <v>0</v>
      </c>
      <c r="BG135" s="206">
        <f t="shared" si="6"/>
        <v>0</v>
      </c>
      <c r="BH135" s="206">
        <f t="shared" si="7"/>
        <v>0</v>
      </c>
      <c r="BI135" s="206">
        <f t="shared" si="8"/>
        <v>0</v>
      </c>
      <c r="BJ135" s="17" t="s">
        <v>83</v>
      </c>
      <c r="BK135" s="206">
        <f t="shared" si="9"/>
        <v>0</v>
      </c>
      <c r="BL135" s="17" t="s">
        <v>486</v>
      </c>
      <c r="BM135" s="205" t="s">
        <v>287</v>
      </c>
    </row>
    <row r="136" spans="1:65" s="2" customFormat="1" ht="24.2" customHeight="1">
      <c r="A136" s="34"/>
      <c r="B136" s="35"/>
      <c r="C136" s="193" t="s">
        <v>245</v>
      </c>
      <c r="D136" s="193" t="s">
        <v>190</v>
      </c>
      <c r="E136" s="194" t="s">
        <v>1205</v>
      </c>
      <c r="F136" s="195" t="s">
        <v>1206</v>
      </c>
      <c r="G136" s="196" t="s">
        <v>243</v>
      </c>
      <c r="H136" s="197">
        <v>24</v>
      </c>
      <c r="I136" s="198"/>
      <c r="J136" s="199">
        <f t="shared" si="0"/>
        <v>0</v>
      </c>
      <c r="K136" s="200"/>
      <c r="L136" s="39"/>
      <c r="M136" s="201" t="s">
        <v>1</v>
      </c>
      <c r="N136" s="202" t="s">
        <v>41</v>
      </c>
      <c r="O136" s="71"/>
      <c r="P136" s="203">
        <f t="shared" si="1"/>
        <v>0</v>
      </c>
      <c r="Q136" s="203">
        <v>0</v>
      </c>
      <c r="R136" s="203">
        <f t="shared" si="2"/>
        <v>0</v>
      </c>
      <c r="S136" s="203">
        <v>0</v>
      </c>
      <c r="T136" s="204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5" t="s">
        <v>486</v>
      </c>
      <c r="AT136" s="205" t="s">
        <v>190</v>
      </c>
      <c r="AU136" s="205" t="s">
        <v>83</v>
      </c>
      <c r="AY136" s="17" t="s">
        <v>188</v>
      </c>
      <c r="BE136" s="206">
        <f t="shared" si="4"/>
        <v>0</v>
      </c>
      <c r="BF136" s="206">
        <f t="shared" si="5"/>
        <v>0</v>
      </c>
      <c r="BG136" s="206">
        <f t="shared" si="6"/>
        <v>0</v>
      </c>
      <c r="BH136" s="206">
        <f t="shared" si="7"/>
        <v>0</v>
      </c>
      <c r="BI136" s="206">
        <f t="shared" si="8"/>
        <v>0</v>
      </c>
      <c r="BJ136" s="17" t="s">
        <v>83</v>
      </c>
      <c r="BK136" s="206">
        <f t="shared" si="9"/>
        <v>0</v>
      </c>
      <c r="BL136" s="17" t="s">
        <v>486</v>
      </c>
      <c r="BM136" s="205" t="s">
        <v>295</v>
      </c>
    </row>
    <row r="137" spans="1:65" s="2" customFormat="1" ht="24.2" customHeight="1">
      <c r="A137" s="34"/>
      <c r="B137" s="35"/>
      <c r="C137" s="193" t="s">
        <v>251</v>
      </c>
      <c r="D137" s="193" t="s">
        <v>190</v>
      </c>
      <c r="E137" s="194" t="s">
        <v>1207</v>
      </c>
      <c r="F137" s="195" t="s">
        <v>1208</v>
      </c>
      <c r="G137" s="196" t="s">
        <v>243</v>
      </c>
      <c r="H137" s="197">
        <v>110</v>
      </c>
      <c r="I137" s="198"/>
      <c r="J137" s="199">
        <f t="shared" si="0"/>
        <v>0</v>
      </c>
      <c r="K137" s="200"/>
      <c r="L137" s="39"/>
      <c r="M137" s="201" t="s">
        <v>1</v>
      </c>
      <c r="N137" s="202" t="s">
        <v>41</v>
      </c>
      <c r="O137" s="71"/>
      <c r="P137" s="203">
        <f t="shared" si="1"/>
        <v>0</v>
      </c>
      <c r="Q137" s="203">
        <v>0</v>
      </c>
      <c r="R137" s="203">
        <f t="shared" si="2"/>
        <v>0</v>
      </c>
      <c r="S137" s="203">
        <v>0</v>
      </c>
      <c r="T137" s="204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5" t="s">
        <v>486</v>
      </c>
      <c r="AT137" s="205" t="s">
        <v>190</v>
      </c>
      <c r="AU137" s="205" t="s">
        <v>83</v>
      </c>
      <c r="AY137" s="17" t="s">
        <v>188</v>
      </c>
      <c r="BE137" s="206">
        <f t="shared" si="4"/>
        <v>0</v>
      </c>
      <c r="BF137" s="206">
        <f t="shared" si="5"/>
        <v>0</v>
      </c>
      <c r="BG137" s="206">
        <f t="shared" si="6"/>
        <v>0</v>
      </c>
      <c r="BH137" s="206">
        <f t="shared" si="7"/>
        <v>0</v>
      </c>
      <c r="BI137" s="206">
        <f t="shared" si="8"/>
        <v>0</v>
      </c>
      <c r="BJ137" s="17" t="s">
        <v>83</v>
      </c>
      <c r="BK137" s="206">
        <f t="shared" si="9"/>
        <v>0</v>
      </c>
      <c r="BL137" s="17" t="s">
        <v>486</v>
      </c>
      <c r="BM137" s="205" t="s">
        <v>304</v>
      </c>
    </row>
    <row r="138" spans="1:65" s="2" customFormat="1" ht="14.45" customHeight="1">
      <c r="A138" s="34"/>
      <c r="B138" s="35"/>
      <c r="C138" s="193" t="s">
        <v>256</v>
      </c>
      <c r="D138" s="193" t="s">
        <v>190</v>
      </c>
      <c r="E138" s="194" t="s">
        <v>1209</v>
      </c>
      <c r="F138" s="195" t="s">
        <v>1210</v>
      </c>
      <c r="G138" s="196" t="s">
        <v>203</v>
      </c>
      <c r="H138" s="197">
        <v>16</v>
      </c>
      <c r="I138" s="198"/>
      <c r="J138" s="199">
        <f t="shared" si="0"/>
        <v>0</v>
      </c>
      <c r="K138" s="200"/>
      <c r="L138" s="39"/>
      <c r="M138" s="201" t="s">
        <v>1</v>
      </c>
      <c r="N138" s="202" t="s">
        <v>41</v>
      </c>
      <c r="O138" s="71"/>
      <c r="P138" s="203">
        <f t="shared" si="1"/>
        <v>0</v>
      </c>
      <c r="Q138" s="203">
        <v>0</v>
      </c>
      <c r="R138" s="203">
        <f t="shared" si="2"/>
        <v>0</v>
      </c>
      <c r="S138" s="203">
        <v>0</v>
      </c>
      <c r="T138" s="204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5" t="s">
        <v>486</v>
      </c>
      <c r="AT138" s="205" t="s">
        <v>190</v>
      </c>
      <c r="AU138" s="205" t="s">
        <v>83</v>
      </c>
      <c r="AY138" s="17" t="s">
        <v>188</v>
      </c>
      <c r="BE138" s="206">
        <f t="shared" si="4"/>
        <v>0</v>
      </c>
      <c r="BF138" s="206">
        <f t="shared" si="5"/>
        <v>0</v>
      </c>
      <c r="BG138" s="206">
        <f t="shared" si="6"/>
        <v>0</v>
      </c>
      <c r="BH138" s="206">
        <f t="shared" si="7"/>
        <v>0</v>
      </c>
      <c r="BI138" s="206">
        <f t="shared" si="8"/>
        <v>0</v>
      </c>
      <c r="BJ138" s="17" t="s">
        <v>83</v>
      </c>
      <c r="BK138" s="206">
        <f t="shared" si="9"/>
        <v>0</v>
      </c>
      <c r="BL138" s="17" t="s">
        <v>486</v>
      </c>
      <c r="BM138" s="205" t="s">
        <v>314</v>
      </c>
    </row>
    <row r="139" spans="1:65" s="2" customFormat="1" ht="24.2" customHeight="1">
      <c r="A139" s="34"/>
      <c r="B139" s="35"/>
      <c r="C139" s="193" t="s">
        <v>8</v>
      </c>
      <c r="D139" s="193" t="s">
        <v>190</v>
      </c>
      <c r="E139" s="194" t="s">
        <v>1211</v>
      </c>
      <c r="F139" s="195" t="s">
        <v>1212</v>
      </c>
      <c r="G139" s="196" t="s">
        <v>203</v>
      </c>
      <c r="H139" s="197">
        <v>5</v>
      </c>
      <c r="I139" s="198"/>
      <c r="J139" s="199">
        <f t="shared" si="0"/>
        <v>0</v>
      </c>
      <c r="K139" s="200"/>
      <c r="L139" s="39"/>
      <c r="M139" s="201" t="s">
        <v>1</v>
      </c>
      <c r="N139" s="202" t="s">
        <v>41</v>
      </c>
      <c r="O139" s="71"/>
      <c r="P139" s="203">
        <f t="shared" si="1"/>
        <v>0</v>
      </c>
      <c r="Q139" s="203">
        <v>0</v>
      </c>
      <c r="R139" s="203">
        <f t="shared" si="2"/>
        <v>0</v>
      </c>
      <c r="S139" s="203">
        <v>0</v>
      </c>
      <c r="T139" s="204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5" t="s">
        <v>486</v>
      </c>
      <c r="AT139" s="205" t="s">
        <v>190</v>
      </c>
      <c r="AU139" s="205" t="s">
        <v>83</v>
      </c>
      <c r="AY139" s="17" t="s">
        <v>188</v>
      </c>
      <c r="BE139" s="206">
        <f t="shared" si="4"/>
        <v>0</v>
      </c>
      <c r="BF139" s="206">
        <f t="shared" si="5"/>
        <v>0</v>
      </c>
      <c r="BG139" s="206">
        <f t="shared" si="6"/>
        <v>0</v>
      </c>
      <c r="BH139" s="206">
        <f t="shared" si="7"/>
        <v>0</v>
      </c>
      <c r="BI139" s="206">
        <f t="shared" si="8"/>
        <v>0</v>
      </c>
      <c r="BJ139" s="17" t="s">
        <v>83</v>
      </c>
      <c r="BK139" s="206">
        <f t="shared" si="9"/>
        <v>0</v>
      </c>
      <c r="BL139" s="17" t="s">
        <v>486</v>
      </c>
      <c r="BM139" s="205" t="s">
        <v>322</v>
      </c>
    </row>
    <row r="140" spans="1:65" s="2" customFormat="1" ht="14.45" customHeight="1">
      <c r="A140" s="34"/>
      <c r="B140" s="35"/>
      <c r="C140" s="240" t="s">
        <v>263</v>
      </c>
      <c r="D140" s="240" t="s">
        <v>406</v>
      </c>
      <c r="E140" s="241" t="s">
        <v>1213</v>
      </c>
      <c r="F140" s="242" t="s">
        <v>1214</v>
      </c>
      <c r="G140" s="243" t="s">
        <v>203</v>
      </c>
      <c r="H140" s="244">
        <v>5</v>
      </c>
      <c r="I140" s="245"/>
      <c r="J140" s="246">
        <f t="shared" si="0"/>
        <v>0</v>
      </c>
      <c r="K140" s="247"/>
      <c r="L140" s="248"/>
      <c r="M140" s="249" t="s">
        <v>1</v>
      </c>
      <c r="N140" s="250" t="s">
        <v>41</v>
      </c>
      <c r="O140" s="71"/>
      <c r="P140" s="203">
        <f t="shared" si="1"/>
        <v>0</v>
      </c>
      <c r="Q140" s="203">
        <v>0</v>
      </c>
      <c r="R140" s="203">
        <f t="shared" si="2"/>
        <v>0</v>
      </c>
      <c r="S140" s="203">
        <v>0</v>
      </c>
      <c r="T140" s="204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5" t="s">
        <v>1133</v>
      </c>
      <c r="AT140" s="205" t="s">
        <v>406</v>
      </c>
      <c r="AU140" s="205" t="s">
        <v>83</v>
      </c>
      <c r="AY140" s="17" t="s">
        <v>188</v>
      </c>
      <c r="BE140" s="206">
        <f t="shared" si="4"/>
        <v>0</v>
      </c>
      <c r="BF140" s="206">
        <f t="shared" si="5"/>
        <v>0</v>
      </c>
      <c r="BG140" s="206">
        <f t="shared" si="6"/>
        <v>0</v>
      </c>
      <c r="BH140" s="206">
        <f t="shared" si="7"/>
        <v>0</v>
      </c>
      <c r="BI140" s="206">
        <f t="shared" si="8"/>
        <v>0</v>
      </c>
      <c r="BJ140" s="17" t="s">
        <v>83</v>
      </c>
      <c r="BK140" s="206">
        <f t="shared" si="9"/>
        <v>0</v>
      </c>
      <c r="BL140" s="17" t="s">
        <v>486</v>
      </c>
      <c r="BM140" s="205" t="s">
        <v>331</v>
      </c>
    </row>
    <row r="141" spans="1:65" s="2" customFormat="1" ht="14.45" customHeight="1">
      <c r="A141" s="34"/>
      <c r="B141" s="35"/>
      <c r="C141" s="240" t="s">
        <v>268</v>
      </c>
      <c r="D141" s="240" t="s">
        <v>406</v>
      </c>
      <c r="E141" s="241" t="s">
        <v>1217</v>
      </c>
      <c r="F141" s="242" t="s">
        <v>1218</v>
      </c>
      <c r="G141" s="243" t="s">
        <v>203</v>
      </c>
      <c r="H141" s="244">
        <v>5</v>
      </c>
      <c r="I141" s="245"/>
      <c r="J141" s="246">
        <f t="shared" si="0"/>
        <v>0</v>
      </c>
      <c r="K141" s="247"/>
      <c r="L141" s="248"/>
      <c r="M141" s="249" t="s">
        <v>1</v>
      </c>
      <c r="N141" s="250" t="s">
        <v>41</v>
      </c>
      <c r="O141" s="71"/>
      <c r="P141" s="203">
        <f t="shared" si="1"/>
        <v>0</v>
      </c>
      <c r="Q141" s="203">
        <v>0</v>
      </c>
      <c r="R141" s="203">
        <f t="shared" si="2"/>
        <v>0</v>
      </c>
      <c r="S141" s="203">
        <v>0</v>
      </c>
      <c r="T141" s="204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5" t="s">
        <v>1133</v>
      </c>
      <c r="AT141" s="205" t="s">
        <v>406</v>
      </c>
      <c r="AU141" s="205" t="s">
        <v>83</v>
      </c>
      <c r="AY141" s="17" t="s">
        <v>188</v>
      </c>
      <c r="BE141" s="206">
        <f t="shared" si="4"/>
        <v>0</v>
      </c>
      <c r="BF141" s="206">
        <f t="shared" si="5"/>
        <v>0</v>
      </c>
      <c r="BG141" s="206">
        <f t="shared" si="6"/>
        <v>0</v>
      </c>
      <c r="BH141" s="206">
        <f t="shared" si="7"/>
        <v>0</v>
      </c>
      <c r="BI141" s="206">
        <f t="shared" si="8"/>
        <v>0</v>
      </c>
      <c r="BJ141" s="17" t="s">
        <v>83</v>
      </c>
      <c r="BK141" s="206">
        <f t="shared" si="9"/>
        <v>0</v>
      </c>
      <c r="BL141" s="17" t="s">
        <v>486</v>
      </c>
      <c r="BM141" s="205" t="s">
        <v>340</v>
      </c>
    </row>
    <row r="142" spans="1:65" s="2" customFormat="1" ht="14.45" customHeight="1">
      <c r="A142" s="34"/>
      <c r="B142" s="35"/>
      <c r="C142" s="193" t="s">
        <v>272</v>
      </c>
      <c r="D142" s="193" t="s">
        <v>190</v>
      </c>
      <c r="E142" s="194" t="s">
        <v>1219</v>
      </c>
      <c r="F142" s="195" t="s">
        <v>1220</v>
      </c>
      <c r="G142" s="196" t="s">
        <v>203</v>
      </c>
      <c r="H142" s="197">
        <v>5</v>
      </c>
      <c r="I142" s="198"/>
      <c r="J142" s="199">
        <f t="shared" si="0"/>
        <v>0</v>
      </c>
      <c r="K142" s="200"/>
      <c r="L142" s="39"/>
      <c r="M142" s="201" t="s">
        <v>1</v>
      </c>
      <c r="N142" s="202" t="s">
        <v>41</v>
      </c>
      <c r="O142" s="71"/>
      <c r="P142" s="203">
        <f t="shared" si="1"/>
        <v>0</v>
      </c>
      <c r="Q142" s="203">
        <v>0</v>
      </c>
      <c r="R142" s="203">
        <f t="shared" si="2"/>
        <v>0</v>
      </c>
      <c r="S142" s="203">
        <v>0</v>
      </c>
      <c r="T142" s="204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5" t="s">
        <v>486</v>
      </c>
      <c r="AT142" s="205" t="s">
        <v>190</v>
      </c>
      <c r="AU142" s="205" t="s">
        <v>83</v>
      </c>
      <c r="AY142" s="17" t="s">
        <v>188</v>
      </c>
      <c r="BE142" s="206">
        <f t="shared" si="4"/>
        <v>0</v>
      </c>
      <c r="BF142" s="206">
        <f t="shared" si="5"/>
        <v>0</v>
      </c>
      <c r="BG142" s="206">
        <f t="shared" si="6"/>
        <v>0</v>
      </c>
      <c r="BH142" s="206">
        <f t="shared" si="7"/>
        <v>0</v>
      </c>
      <c r="BI142" s="206">
        <f t="shared" si="8"/>
        <v>0</v>
      </c>
      <c r="BJ142" s="17" t="s">
        <v>83</v>
      </c>
      <c r="BK142" s="206">
        <f t="shared" si="9"/>
        <v>0</v>
      </c>
      <c r="BL142" s="17" t="s">
        <v>486</v>
      </c>
      <c r="BM142" s="205" t="s">
        <v>350</v>
      </c>
    </row>
    <row r="143" spans="1:65" s="2" customFormat="1" ht="14.45" customHeight="1">
      <c r="A143" s="34"/>
      <c r="B143" s="35"/>
      <c r="C143" s="193" t="s">
        <v>276</v>
      </c>
      <c r="D143" s="193" t="s">
        <v>190</v>
      </c>
      <c r="E143" s="194" t="s">
        <v>1221</v>
      </c>
      <c r="F143" s="195" t="s">
        <v>1222</v>
      </c>
      <c r="G143" s="196" t="s">
        <v>1142</v>
      </c>
      <c r="H143" s="197">
        <v>8</v>
      </c>
      <c r="I143" s="198"/>
      <c r="J143" s="199">
        <f t="shared" si="0"/>
        <v>0</v>
      </c>
      <c r="K143" s="200"/>
      <c r="L143" s="39"/>
      <c r="M143" s="201" t="s">
        <v>1</v>
      </c>
      <c r="N143" s="202" t="s">
        <v>41</v>
      </c>
      <c r="O143" s="71"/>
      <c r="P143" s="203">
        <f t="shared" si="1"/>
        <v>0</v>
      </c>
      <c r="Q143" s="203">
        <v>0</v>
      </c>
      <c r="R143" s="203">
        <f t="shared" si="2"/>
        <v>0</v>
      </c>
      <c r="S143" s="203">
        <v>0</v>
      </c>
      <c r="T143" s="204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5" t="s">
        <v>486</v>
      </c>
      <c r="AT143" s="205" t="s">
        <v>190</v>
      </c>
      <c r="AU143" s="205" t="s">
        <v>83</v>
      </c>
      <c r="AY143" s="17" t="s">
        <v>188</v>
      </c>
      <c r="BE143" s="206">
        <f t="shared" si="4"/>
        <v>0</v>
      </c>
      <c r="BF143" s="206">
        <f t="shared" si="5"/>
        <v>0</v>
      </c>
      <c r="BG143" s="206">
        <f t="shared" si="6"/>
        <v>0</v>
      </c>
      <c r="BH143" s="206">
        <f t="shared" si="7"/>
        <v>0</v>
      </c>
      <c r="BI143" s="206">
        <f t="shared" si="8"/>
        <v>0</v>
      </c>
      <c r="BJ143" s="17" t="s">
        <v>83</v>
      </c>
      <c r="BK143" s="206">
        <f t="shared" si="9"/>
        <v>0</v>
      </c>
      <c r="BL143" s="17" t="s">
        <v>486</v>
      </c>
      <c r="BM143" s="205" t="s">
        <v>361</v>
      </c>
    </row>
    <row r="144" spans="1:65" s="12" customFormat="1" ht="25.9" customHeight="1">
      <c r="B144" s="177"/>
      <c r="C144" s="178"/>
      <c r="D144" s="179" t="s">
        <v>75</v>
      </c>
      <c r="E144" s="180" t="s">
        <v>1223</v>
      </c>
      <c r="F144" s="180" t="s">
        <v>1224</v>
      </c>
      <c r="G144" s="178"/>
      <c r="H144" s="178"/>
      <c r="I144" s="181"/>
      <c r="J144" s="182">
        <f>BK144</f>
        <v>0</v>
      </c>
      <c r="K144" s="178"/>
      <c r="L144" s="183"/>
      <c r="M144" s="184"/>
      <c r="N144" s="185"/>
      <c r="O144" s="185"/>
      <c r="P144" s="186">
        <f>SUM(P145:P146)</f>
        <v>0</v>
      </c>
      <c r="Q144" s="185"/>
      <c r="R144" s="186">
        <f>SUM(R145:R146)</f>
        <v>0</v>
      </c>
      <c r="S144" s="185"/>
      <c r="T144" s="187">
        <f>SUM(T145:T146)</f>
        <v>0</v>
      </c>
      <c r="AR144" s="188" t="s">
        <v>83</v>
      </c>
      <c r="AT144" s="189" t="s">
        <v>75</v>
      </c>
      <c r="AU144" s="189" t="s">
        <v>76</v>
      </c>
      <c r="AY144" s="188" t="s">
        <v>188</v>
      </c>
      <c r="BK144" s="190">
        <f>SUM(BK145:BK146)</f>
        <v>0</v>
      </c>
    </row>
    <row r="145" spans="1:65" s="2" customFormat="1" ht="14.45" customHeight="1">
      <c r="A145" s="34"/>
      <c r="B145" s="35"/>
      <c r="C145" s="193" t="s">
        <v>280</v>
      </c>
      <c r="D145" s="193" t="s">
        <v>190</v>
      </c>
      <c r="E145" s="194" t="s">
        <v>1225</v>
      </c>
      <c r="F145" s="195" t="s">
        <v>1226</v>
      </c>
      <c r="G145" s="196" t="s">
        <v>248</v>
      </c>
      <c r="H145" s="197">
        <v>31</v>
      </c>
      <c r="I145" s="198"/>
      <c r="J145" s="199">
        <f>ROUND(I145*H145,2)</f>
        <v>0</v>
      </c>
      <c r="K145" s="200"/>
      <c r="L145" s="39"/>
      <c r="M145" s="201" t="s">
        <v>1</v>
      </c>
      <c r="N145" s="202" t="s">
        <v>41</v>
      </c>
      <c r="O145" s="71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5" t="s">
        <v>486</v>
      </c>
      <c r="AT145" s="205" t="s">
        <v>190</v>
      </c>
      <c r="AU145" s="205" t="s">
        <v>83</v>
      </c>
      <c r="AY145" s="17" t="s">
        <v>188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7" t="s">
        <v>83</v>
      </c>
      <c r="BK145" s="206">
        <f>ROUND(I145*H145,2)</f>
        <v>0</v>
      </c>
      <c r="BL145" s="17" t="s">
        <v>486</v>
      </c>
      <c r="BM145" s="205" t="s">
        <v>371</v>
      </c>
    </row>
    <row r="146" spans="1:65" s="2" customFormat="1" ht="14.45" customHeight="1">
      <c r="A146" s="34"/>
      <c r="B146" s="35"/>
      <c r="C146" s="193" t="s">
        <v>7</v>
      </c>
      <c r="D146" s="193" t="s">
        <v>190</v>
      </c>
      <c r="E146" s="194" t="s">
        <v>1227</v>
      </c>
      <c r="F146" s="195" t="s">
        <v>1228</v>
      </c>
      <c r="G146" s="196" t="s">
        <v>243</v>
      </c>
      <c r="H146" s="197">
        <v>110</v>
      </c>
      <c r="I146" s="198"/>
      <c r="J146" s="199">
        <f>ROUND(I146*H146,2)</f>
        <v>0</v>
      </c>
      <c r="K146" s="200"/>
      <c r="L146" s="39"/>
      <c r="M146" s="201" t="s">
        <v>1</v>
      </c>
      <c r="N146" s="202" t="s">
        <v>41</v>
      </c>
      <c r="O146" s="71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5" t="s">
        <v>486</v>
      </c>
      <c r="AT146" s="205" t="s">
        <v>190</v>
      </c>
      <c r="AU146" s="205" t="s">
        <v>83</v>
      </c>
      <c r="AY146" s="17" t="s">
        <v>188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7" t="s">
        <v>83</v>
      </c>
      <c r="BK146" s="206">
        <f>ROUND(I146*H146,2)</f>
        <v>0</v>
      </c>
      <c r="BL146" s="17" t="s">
        <v>486</v>
      </c>
      <c r="BM146" s="205" t="s">
        <v>383</v>
      </c>
    </row>
    <row r="147" spans="1:65" s="12" customFormat="1" ht="25.9" customHeight="1">
      <c r="B147" s="177"/>
      <c r="C147" s="178"/>
      <c r="D147" s="179" t="s">
        <v>75</v>
      </c>
      <c r="E147" s="180" t="s">
        <v>1170</v>
      </c>
      <c r="F147" s="180" t="s">
        <v>1171</v>
      </c>
      <c r="G147" s="178"/>
      <c r="H147" s="178"/>
      <c r="I147" s="181"/>
      <c r="J147" s="182">
        <f>BK147</f>
        <v>0</v>
      </c>
      <c r="K147" s="178"/>
      <c r="L147" s="183"/>
      <c r="M147" s="184"/>
      <c r="N147" s="185"/>
      <c r="O147" s="185"/>
      <c r="P147" s="186">
        <f>SUM(P148:P150)</f>
        <v>0</v>
      </c>
      <c r="Q147" s="185"/>
      <c r="R147" s="186">
        <f>SUM(R148:R150)</f>
        <v>0</v>
      </c>
      <c r="S147" s="185"/>
      <c r="T147" s="187">
        <f>SUM(T148:T150)</f>
        <v>0</v>
      </c>
      <c r="AR147" s="188" t="s">
        <v>83</v>
      </c>
      <c r="AT147" s="189" t="s">
        <v>75</v>
      </c>
      <c r="AU147" s="189" t="s">
        <v>76</v>
      </c>
      <c r="AY147" s="188" t="s">
        <v>188</v>
      </c>
      <c r="BK147" s="190">
        <f>SUM(BK148:BK150)</f>
        <v>0</v>
      </c>
    </row>
    <row r="148" spans="1:65" s="2" customFormat="1" ht="14.45" customHeight="1">
      <c r="A148" s="34"/>
      <c r="B148" s="35"/>
      <c r="C148" s="193" t="s">
        <v>287</v>
      </c>
      <c r="D148" s="193" t="s">
        <v>190</v>
      </c>
      <c r="E148" s="194" t="s">
        <v>1172</v>
      </c>
      <c r="F148" s="195" t="s">
        <v>1173</v>
      </c>
      <c r="G148" s="196" t="s">
        <v>1174</v>
      </c>
      <c r="H148" s="256"/>
      <c r="I148" s="198"/>
      <c r="J148" s="199">
        <f>ROUND(I148*H148,2)</f>
        <v>0</v>
      </c>
      <c r="K148" s="200"/>
      <c r="L148" s="39"/>
      <c r="M148" s="201" t="s">
        <v>1</v>
      </c>
      <c r="N148" s="202" t="s">
        <v>41</v>
      </c>
      <c r="O148" s="71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5" t="s">
        <v>486</v>
      </c>
      <c r="AT148" s="205" t="s">
        <v>190</v>
      </c>
      <c r="AU148" s="205" t="s">
        <v>83</v>
      </c>
      <c r="AY148" s="17" t="s">
        <v>188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7" t="s">
        <v>83</v>
      </c>
      <c r="BK148" s="206">
        <f>ROUND(I148*H148,2)</f>
        <v>0</v>
      </c>
      <c r="BL148" s="17" t="s">
        <v>486</v>
      </c>
      <c r="BM148" s="205" t="s">
        <v>1626</v>
      </c>
    </row>
    <row r="149" spans="1:65" s="2" customFormat="1" ht="14.45" customHeight="1">
      <c r="A149" s="34"/>
      <c r="B149" s="35"/>
      <c r="C149" s="193" t="s">
        <v>291</v>
      </c>
      <c r="D149" s="193" t="s">
        <v>190</v>
      </c>
      <c r="E149" s="194" t="s">
        <v>1176</v>
      </c>
      <c r="F149" s="195" t="s">
        <v>1177</v>
      </c>
      <c r="G149" s="196" t="s">
        <v>1174</v>
      </c>
      <c r="H149" s="256"/>
      <c r="I149" s="198"/>
      <c r="J149" s="199">
        <f>ROUND(I149*H149,2)</f>
        <v>0</v>
      </c>
      <c r="K149" s="200"/>
      <c r="L149" s="39"/>
      <c r="M149" s="201" t="s">
        <v>1</v>
      </c>
      <c r="N149" s="202" t="s">
        <v>41</v>
      </c>
      <c r="O149" s="71"/>
      <c r="P149" s="203">
        <f>O149*H149</f>
        <v>0</v>
      </c>
      <c r="Q149" s="203">
        <v>0</v>
      </c>
      <c r="R149" s="203">
        <f>Q149*H149</f>
        <v>0</v>
      </c>
      <c r="S149" s="203">
        <v>0</v>
      </c>
      <c r="T149" s="20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5" t="s">
        <v>486</v>
      </c>
      <c r="AT149" s="205" t="s">
        <v>190</v>
      </c>
      <c r="AU149" s="205" t="s">
        <v>83</v>
      </c>
      <c r="AY149" s="17" t="s">
        <v>188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7" t="s">
        <v>83</v>
      </c>
      <c r="BK149" s="206">
        <f>ROUND(I149*H149,2)</f>
        <v>0</v>
      </c>
      <c r="BL149" s="17" t="s">
        <v>486</v>
      </c>
      <c r="BM149" s="205" t="s">
        <v>1627</v>
      </c>
    </row>
    <row r="150" spans="1:65" s="2" customFormat="1" ht="14.45" customHeight="1">
      <c r="A150" s="34"/>
      <c r="B150" s="35"/>
      <c r="C150" s="193" t="s">
        <v>295</v>
      </c>
      <c r="D150" s="193" t="s">
        <v>190</v>
      </c>
      <c r="E150" s="194" t="s">
        <v>1179</v>
      </c>
      <c r="F150" s="195" t="s">
        <v>1180</v>
      </c>
      <c r="G150" s="196" t="s">
        <v>1174</v>
      </c>
      <c r="H150" s="256"/>
      <c r="I150" s="198"/>
      <c r="J150" s="199">
        <f>ROUND(I150*H150,2)</f>
        <v>0</v>
      </c>
      <c r="K150" s="200"/>
      <c r="L150" s="39"/>
      <c r="M150" s="251" t="s">
        <v>1</v>
      </c>
      <c r="N150" s="252" t="s">
        <v>41</v>
      </c>
      <c r="O150" s="253"/>
      <c r="P150" s="254">
        <f>O150*H150</f>
        <v>0</v>
      </c>
      <c r="Q150" s="254">
        <v>0</v>
      </c>
      <c r="R150" s="254">
        <f>Q150*H150</f>
        <v>0</v>
      </c>
      <c r="S150" s="254">
        <v>0</v>
      </c>
      <c r="T150" s="25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5" t="s">
        <v>486</v>
      </c>
      <c r="AT150" s="205" t="s">
        <v>190</v>
      </c>
      <c r="AU150" s="205" t="s">
        <v>83</v>
      </c>
      <c r="AY150" s="17" t="s">
        <v>188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7" t="s">
        <v>83</v>
      </c>
      <c r="BK150" s="206">
        <f>ROUND(I150*H150,2)</f>
        <v>0</v>
      </c>
      <c r="BL150" s="17" t="s">
        <v>486</v>
      </c>
      <c r="BM150" s="205" t="s">
        <v>1628</v>
      </c>
    </row>
    <row r="151" spans="1:65" s="2" customFormat="1" ht="6.95" customHeight="1">
      <c r="A151" s="34"/>
      <c r="B151" s="54"/>
      <c r="C151" s="55"/>
      <c r="D151" s="55"/>
      <c r="E151" s="55"/>
      <c r="F151" s="55"/>
      <c r="G151" s="55"/>
      <c r="H151" s="55"/>
      <c r="I151" s="55"/>
      <c r="J151" s="55"/>
      <c r="K151" s="55"/>
      <c r="L151" s="39"/>
      <c r="M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</sheetData>
  <sheetProtection algorithmName="SHA-512" hashValue="+0d1FFydlTDbplum8OQ67j9sHKufm/Q57FW72ClliZLNg6II8EuYf6AOjJltzedjS79pVSTwHYKkNFzLkFX7hQ==" saltValue="K1YKheAZtcWjFBqLUTiLhj1J40fv/d/UtAt7XV6p9E9WhYPYXnHbS/8hpIjUcAn5MZ/Crjwh+U7r6h7fcQm6tg==" spinCount="100000" sheet="1" objects="1" scenarios="1" formatColumns="0" formatRows="0" autoFilter="0"/>
  <autoFilter ref="C122:K150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106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85</v>
      </c>
    </row>
    <row r="4" spans="1:46" s="1" customFormat="1" ht="24.95" customHeight="1">
      <c r="B4" s="20"/>
      <c r="D4" s="118" t="s">
        <v>116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26.25" customHeight="1">
      <c r="B7" s="20"/>
      <c r="E7" s="316" t="str">
        <f>'Rekapitulace stavby'!K6</f>
        <v>Zateplení a oprava zpevněných ploch vč. hydroizolace MŠ B. Dvorského 1009/2</v>
      </c>
      <c r="F7" s="317"/>
      <c r="G7" s="317"/>
      <c r="H7" s="317"/>
      <c r="L7" s="20"/>
    </row>
    <row r="8" spans="1:46" s="2" customFormat="1" ht="12" customHeight="1">
      <c r="A8" s="34"/>
      <c r="B8" s="39"/>
      <c r="C8" s="34"/>
      <c r="D8" s="120" t="s">
        <v>129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8" t="s">
        <v>1629</v>
      </c>
      <c r="F9" s="319"/>
      <c r="G9" s="319"/>
      <c r="H9" s="31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0" t="s">
        <v>18</v>
      </c>
      <c r="E11" s="34"/>
      <c r="F11" s="110" t="s">
        <v>1</v>
      </c>
      <c r="G11" s="34"/>
      <c r="H11" s="34"/>
      <c r="I11" s="120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20</v>
      </c>
      <c r="E12" s="34"/>
      <c r="F12" s="110" t="s">
        <v>21</v>
      </c>
      <c r="G12" s="34"/>
      <c r="H12" s="34"/>
      <c r="I12" s="120" t="s">
        <v>22</v>
      </c>
      <c r="J12" s="121" t="str">
        <f>'Rekapitulace stavby'!AN8</f>
        <v>6. 10. 2021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0" t="s">
        <v>24</v>
      </c>
      <c r="E14" s="34"/>
      <c r="F14" s="34"/>
      <c r="G14" s="34"/>
      <c r="H14" s="34"/>
      <c r="I14" s="120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26</v>
      </c>
      <c r="F15" s="34"/>
      <c r="G15" s="34"/>
      <c r="H15" s="34"/>
      <c r="I15" s="120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0" t="s">
        <v>28</v>
      </c>
      <c r="E17" s="34"/>
      <c r="F17" s="34"/>
      <c r="G17" s="34"/>
      <c r="H17" s="34"/>
      <c r="I17" s="120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0" t="str">
        <f>'Rekapitulace stavby'!E14</f>
        <v>Vyplň údaj</v>
      </c>
      <c r="F18" s="321"/>
      <c r="G18" s="321"/>
      <c r="H18" s="321"/>
      <c r="I18" s="120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0" t="s">
        <v>30</v>
      </c>
      <c r="E20" s="34"/>
      <c r="F20" s="34"/>
      <c r="G20" s="34"/>
      <c r="H20" s="34"/>
      <c r="I20" s="120" t="s">
        <v>25</v>
      </c>
      <c r="J20" s="110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31</v>
      </c>
      <c r="F21" s="34"/>
      <c r="G21" s="34"/>
      <c r="H21" s="34"/>
      <c r="I21" s="120" t="s">
        <v>27</v>
      </c>
      <c r="J21" s="110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0" t="s">
        <v>33</v>
      </c>
      <c r="E23" s="34"/>
      <c r="F23" s="34"/>
      <c r="G23" s="34"/>
      <c r="H23" s="34"/>
      <c r="I23" s="120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0" t="s">
        <v>27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0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2"/>
      <c r="B27" s="123"/>
      <c r="C27" s="122"/>
      <c r="D27" s="122"/>
      <c r="E27" s="322" t="s">
        <v>1</v>
      </c>
      <c r="F27" s="322"/>
      <c r="G27" s="322"/>
      <c r="H27" s="322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6" t="s">
        <v>36</v>
      </c>
      <c r="E30" s="34"/>
      <c r="F30" s="34"/>
      <c r="G30" s="34"/>
      <c r="H30" s="34"/>
      <c r="I30" s="34"/>
      <c r="J30" s="127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8" t="s">
        <v>38</v>
      </c>
      <c r="G32" s="34"/>
      <c r="H32" s="34"/>
      <c r="I32" s="128" t="s">
        <v>37</v>
      </c>
      <c r="J32" s="128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40</v>
      </c>
      <c r="E33" s="120" t="s">
        <v>41</v>
      </c>
      <c r="F33" s="130">
        <f>ROUND((SUM(BE124:BE185)),  2)</f>
        <v>0</v>
      </c>
      <c r="G33" s="34"/>
      <c r="H33" s="34"/>
      <c r="I33" s="131">
        <v>0.21</v>
      </c>
      <c r="J33" s="130">
        <f>ROUND(((SUM(BE124:BE185))*I33),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20" t="s">
        <v>42</v>
      </c>
      <c r="F34" s="130">
        <f>ROUND((SUM(BF124:BF185)),  2)</f>
        <v>0</v>
      </c>
      <c r="G34" s="34"/>
      <c r="H34" s="34"/>
      <c r="I34" s="131">
        <v>0.15</v>
      </c>
      <c r="J34" s="130">
        <f>ROUND(((SUM(BF124:BF185))*I34),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20" t="s">
        <v>43</v>
      </c>
      <c r="F35" s="130">
        <f>ROUND((SUM(BG124:BG185)),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20" t="s">
        <v>44</v>
      </c>
      <c r="F36" s="130">
        <f>ROUND((SUM(BH124:BH185)),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0" t="s">
        <v>45</v>
      </c>
      <c r="F37" s="130">
        <f>ROUND((SUM(BI124:BI185)),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4"/>
      <c r="J39" s="137">
        <f>SUM(J30:J37)</f>
        <v>0</v>
      </c>
      <c r="K39" s="138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146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23" t="str">
        <f>E7</f>
        <v>Zateplení a oprava zpevněných ploch vč. hydroizolace MŠ B. Dvorského 1009/2</v>
      </c>
      <c r="F85" s="324"/>
      <c r="G85" s="324"/>
      <c r="H85" s="32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6" t="str">
        <f>E9</f>
        <v>Část 3 - Zpevněné plochy</v>
      </c>
      <c r="F87" s="325"/>
      <c r="G87" s="325"/>
      <c r="H87" s="32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Ostrava-Bělský Les</v>
      </c>
      <c r="G89" s="36"/>
      <c r="H89" s="36"/>
      <c r="I89" s="29" t="s">
        <v>22</v>
      </c>
      <c r="J89" s="66" t="str">
        <f>IF(J12="","",J12)</f>
        <v>6. 10. 2021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S.m. Ostrava, M.o. Ostrava-Jih</v>
      </c>
      <c r="G91" s="36"/>
      <c r="H91" s="36"/>
      <c r="I91" s="29" t="s">
        <v>30</v>
      </c>
      <c r="J91" s="32" t="str">
        <f>E21</f>
        <v>Ing. Miroslav Havlásek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0" t="s">
        <v>147</v>
      </c>
      <c r="D94" s="151"/>
      <c r="E94" s="151"/>
      <c r="F94" s="151"/>
      <c r="G94" s="151"/>
      <c r="H94" s="151"/>
      <c r="I94" s="151"/>
      <c r="J94" s="152" t="s">
        <v>148</v>
      </c>
      <c r="K94" s="15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3" t="s">
        <v>149</v>
      </c>
      <c r="D96" s="36"/>
      <c r="E96" s="36"/>
      <c r="F96" s="36"/>
      <c r="G96" s="36"/>
      <c r="H96" s="36"/>
      <c r="I96" s="36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150</v>
      </c>
    </row>
    <row r="97" spans="1:31" s="9" customFormat="1" ht="24.95" customHeight="1">
      <c r="B97" s="154"/>
      <c r="C97" s="155"/>
      <c r="D97" s="156" t="s">
        <v>151</v>
      </c>
      <c r="E97" s="157"/>
      <c r="F97" s="157"/>
      <c r="G97" s="157"/>
      <c r="H97" s="157"/>
      <c r="I97" s="157"/>
      <c r="J97" s="158">
        <f>J125</f>
        <v>0</v>
      </c>
      <c r="K97" s="155"/>
      <c r="L97" s="159"/>
    </row>
    <row r="98" spans="1:31" s="10" customFormat="1" ht="19.899999999999999" customHeight="1">
      <c r="B98" s="160"/>
      <c r="C98" s="104"/>
      <c r="D98" s="161" t="s">
        <v>152</v>
      </c>
      <c r="E98" s="162"/>
      <c r="F98" s="162"/>
      <c r="G98" s="162"/>
      <c r="H98" s="162"/>
      <c r="I98" s="162"/>
      <c r="J98" s="163">
        <f>J126</f>
        <v>0</v>
      </c>
      <c r="K98" s="104"/>
      <c r="L98" s="164"/>
    </row>
    <row r="99" spans="1:31" s="10" customFormat="1" ht="19.899999999999999" customHeight="1">
      <c r="B99" s="160"/>
      <c r="C99" s="104"/>
      <c r="D99" s="161" t="s">
        <v>1630</v>
      </c>
      <c r="E99" s="162"/>
      <c r="F99" s="162"/>
      <c r="G99" s="162"/>
      <c r="H99" s="162"/>
      <c r="I99" s="162"/>
      <c r="J99" s="163">
        <f>J137</f>
        <v>0</v>
      </c>
      <c r="K99" s="104"/>
      <c r="L99" s="164"/>
    </row>
    <row r="100" spans="1:31" s="10" customFormat="1" ht="19.899999999999999" customHeight="1">
      <c r="B100" s="160"/>
      <c r="C100" s="104"/>
      <c r="D100" s="161" t="s">
        <v>1631</v>
      </c>
      <c r="E100" s="162"/>
      <c r="F100" s="162"/>
      <c r="G100" s="162"/>
      <c r="H100" s="162"/>
      <c r="I100" s="162"/>
      <c r="J100" s="163">
        <f>J146</f>
        <v>0</v>
      </c>
      <c r="K100" s="104"/>
      <c r="L100" s="164"/>
    </row>
    <row r="101" spans="1:31" s="10" customFormat="1" ht="19.899999999999999" customHeight="1">
      <c r="B101" s="160"/>
      <c r="C101" s="104"/>
      <c r="D101" s="161" t="s">
        <v>155</v>
      </c>
      <c r="E101" s="162"/>
      <c r="F101" s="162"/>
      <c r="G101" s="162"/>
      <c r="H101" s="162"/>
      <c r="I101" s="162"/>
      <c r="J101" s="163">
        <f>J157</f>
        <v>0</v>
      </c>
      <c r="K101" s="104"/>
      <c r="L101" s="164"/>
    </row>
    <row r="102" spans="1:31" s="10" customFormat="1" ht="19.899999999999999" customHeight="1">
      <c r="B102" s="160"/>
      <c r="C102" s="104"/>
      <c r="D102" s="161" t="s">
        <v>156</v>
      </c>
      <c r="E102" s="162"/>
      <c r="F102" s="162"/>
      <c r="G102" s="162"/>
      <c r="H102" s="162"/>
      <c r="I102" s="162"/>
      <c r="J102" s="163">
        <f>J160</f>
        <v>0</v>
      </c>
      <c r="K102" s="104"/>
      <c r="L102" s="164"/>
    </row>
    <row r="103" spans="1:31" s="10" customFormat="1" ht="19.899999999999999" customHeight="1">
      <c r="B103" s="160"/>
      <c r="C103" s="104"/>
      <c r="D103" s="161" t="s">
        <v>157</v>
      </c>
      <c r="E103" s="162"/>
      <c r="F103" s="162"/>
      <c r="G103" s="162"/>
      <c r="H103" s="162"/>
      <c r="I103" s="162"/>
      <c r="J103" s="163">
        <f>J175</f>
        <v>0</v>
      </c>
      <c r="K103" s="104"/>
      <c r="L103" s="164"/>
    </row>
    <row r="104" spans="1:31" s="10" customFormat="1" ht="19.899999999999999" customHeight="1">
      <c r="B104" s="160"/>
      <c r="C104" s="104"/>
      <c r="D104" s="161" t="s">
        <v>158</v>
      </c>
      <c r="E104" s="162"/>
      <c r="F104" s="162"/>
      <c r="G104" s="162"/>
      <c r="H104" s="162"/>
      <c r="I104" s="162"/>
      <c r="J104" s="163">
        <f>J184</f>
        <v>0</v>
      </c>
      <c r="K104" s="104"/>
      <c r="L104" s="164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173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6.25" customHeight="1">
      <c r="A114" s="34"/>
      <c r="B114" s="35"/>
      <c r="C114" s="36"/>
      <c r="D114" s="36"/>
      <c r="E114" s="323" t="str">
        <f>E7</f>
        <v>Zateplení a oprava zpevněných ploch vč. hydroizolace MŠ B. Dvorského 1009/2</v>
      </c>
      <c r="F114" s="324"/>
      <c r="G114" s="324"/>
      <c r="H114" s="324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129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76" t="str">
        <f>E9</f>
        <v>Část 3 - Zpevněné plochy</v>
      </c>
      <c r="F116" s="325"/>
      <c r="G116" s="325"/>
      <c r="H116" s="325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F12</f>
        <v>Ostrava-Bělský Les</v>
      </c>
      <c r="G118" s="36"/>
      <c r="H118" s="36"/>
      <c r="I118" s="29" t="s">
        <v>22</v>
      </c>
      <c r="J118" s="66" t="str">
        <f>IF(J12="","",J12)</f>
        <v>6. 10. 2021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24</v>
      </c>
      <c r="D120" s="36"/>
      <c r="E120" s="36"/>
      <c r="F120" s="27" t="str">
        <f>E15</f>
        <v>S.m. Ostrava, M.o. Ostrava-Jih</v>
      </c>
      <c r="G120" s="36"/>
      <c r="H120" s="36"/>
      <c r="I120" s="29" t="s">
        <v>30</v>
      </c>
      <c r="J120" s="32" t="str">
        <f>E21</f>
        <v>Ing. Miroslav Havlásek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28</v>
      </c>
      <c r="D121" s="36"/>
      <c r="E121" s="36"/>
      <c r="F121" s="27" t="str">
        <f>IF(E18="","",E18)</f>
        <v>Vyplň údaj</v>
      </c>
      <c r="G121" s="36"/>
      <c r="H121" s="36"/>
      <c r="I121" s="29" t="s">
        <v>33</v>
      </c>
      <c r="J121" s="32" t="str">
        <f>E24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5"/>
      <c r="B123" s="166"/>
      <c r="C123" s="167" t="s">
        <v>174</v>
      </c>
      <c r="D123" s="168" t="s">
        <v>61</v>
      </c>
      <c r="E123" s="168" t="s">
        <v>57</v>
      </c>
      <c r="F123" s="168" t="s">
        <v>58</v>
      </c>
      <c r="G123" s="168" t="s">
        <v>175</v>
      </c>
      <c r="H123" s="168" t="s">
        <v>176</v>
      </c>
      <c r="I123" s="168" t="s">
        <v>177</v>
      </c>
      <c r="J123" s="169" t="s">
        <v>148</v>
      </c>
      <c r="K123" s="170" t="s">
        <v>178</v>
      </c>
      <c r="L123" s="171"/>
      <c r="M123" s="75" t="s">
        <v>1</v>
      </c>
      <c r="N123" s="76" t="s">
        <v>40</v>
      </c>
      <c r="O123" s="76" t="s">
        <v>179</v>
      </c>
      <c r="P123" s="76" t="s">
        <v>180</v>
      </c>
      <c r="Q123" s="76" t="s">
        <v>181</v>
      </c>
      <c r="R123" s="76" t="s">
        <v>182</v>
      </c>
      <c r="S123" s="76" t="s">
        <v>183</v>
      </c>
      <c r="T123" s="77" t="s">
        <v>184</v>
      </c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</row>
    <row r="124" spans="1:65" s="2" customFormat="1" ht="22.9" customHeight="1">
      <c r="A124" s="34"/>
      <c r="B124" s="35"/>
      <c r="C124" s="82" t="s">
        <v>185</v>
      </c>
      <c r="D124" s="36"/>
      <c r="E124" s="36"/>
      <c r="F124" s="36"/>
      <c r="G124" s="36"/>
      <c r="H124" s="36"/>
      <c r="I124" s="36"/>
      <c r="J124" s="172">
        <f>BK124</f>
        <v>0</v>
      </c>
      <c r="K124" s="36"/>
      <c r="L124" s="39"/>
      <c r="M124" s="78"/>
      <c r="N124" s="173"/>
      <c r="O124" s="79"/>
      <c r="P124" s="174">
        <f>P125</f>
        <v>0</v>
      </c>
      <c r="Q124" s="79"/>
      <c r="R124" s="174">
        <f>R125</f>
        <v>303.15925582</v>
      </c>
      <c r="S124" s="79"/>
      <c r="T124" s="175">
        <f>T125</f>
        <v>479.21687700000001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75</v>
      </c>
      <c r="AU124" s="17" t="s">
        <v>150</v>
      </c>
      <c r="BK124" s="176">
        <f>BK125</f>
        <v>0</v>
      </c>
    </row>
    <row r="125" spans="1:65" s="12" customFormat="1" ht="25.9" customHeight="1">
      <c r="B125" s="177"/>
      <c r="C125" s="178"/>
      <c r="D125" s="179" t="s">
        <v>75</v>
      </c>
      <c r="E125" s="180" t="s">
        <v>186</v>
      </c>
      <c r="F125" s="180" t="s">
        <v>187</v>
      </c>
      <c r="G125" s="178"/>
      <c r="H125" s="178"/>
      <c r="I125" s="181"/>
      <c r="J125" s="182">
        <f>BK125</f>
        <v>0</v>
      </c>
      <c r="K125" s="178"/>
      <c r="L125" s="183"/>
      <c r="M125" s="184"/>
      <c r="N125" s="185"/>
      <c r="O125" s="185"/>
      <c r="P125" s="186">
        <f>P126+P137+P146+P157+P160+P175+P184</f>
        <v>0</v>
      </c>
      <c r="Q125" s="185"/>
      <c r="R125" s="186">
        <f>R126+R137+R146+R157+R160+R175+R184</f>
        <v>303.15925582</v>
      </c>
      <c r="S125" s="185"/>
      <c r="T125" s="187">
        <f>T126+T137+T146+T157+T160+T175+T184</f>
        <v>479.21687700000001</v>
      </c>
      <c r="AR125" s="188" t="s">
        <v>83</v>
      </c>
      <c r="AT125" s="189" t="s">
        <v>75</v>
      </c>
      <c r="AU125" s="189" t="s">
        <v>76</v>
      </c>
      <c r="AY125" s="188" t="s">
        <v>188</v>
      </c>
      <c r="BK125" s="190">
        <f>BK126+BK137+BK146+BK157+BK160+BK175+BK184</f>
        <v>0</v>
      </c>
    </row>
    <row r="126" spans="1:65" s="12" customFormat="1" ht="22.9" customHeight="1">
      <c r="B126" s="177"/>
      <c r="C126" s="178"/>
      <c r="D126" s="179" t="s">
        <v>75</v>
      </c>
      <c r="E126" s="191" t="s">
        <v>83</v>
      </c>
      <c r="F126" s="191" t="s">
        <v>189</v>
      </c>
      <c r="G126" s="178"/>
      <c r="H126" s="178"/>
      <c r="I126" s="181"/>
      <c r="J126" s="192">
        <f>BK126</f>
        <v>0</v>
      </c>
      <c r="K126" s="178"/>
      <c r="L126" s="183"/>
      <c r="M126" s="184"/>
      <c r="N126" s="185"/>
      <c r="O126" s="185"/>
      <c r="P126" s="186">
        <f>SUM(P127:P136)</f>
        <v>0</v>
      </c>
      <c r="Q126" s="185"/>
      <c r="R126" s="186">
        <f>SUM(R127:R136)</f>
        <v>0</v>
      </c>
      <c r="S126" s="185"/>
      <c r="T126" s="187">
        <f>SUM(T127:T136)</f>
        <v>466.05987700000003</v>
      </c>
      <c r="AR126" s="188" t="s">
        <v>83</v>
      </c>
      <c r="AT126" s="189" t="s">
        <v>75</v>
      </c>
      <c r="AU126" s="189" t="s">
        <v>83</v>
      </c>
      <c r="AY126" s="188" t="s">
        <v>188</v>
      </c>
      <c r="BK126" s="190">
        <f>SUM(BK127:BK136)</f>
        <v>0</v>
      </c>
    </row>
    <row r="127" spans="1:65" s="2" customFormat="1" ht="24.2" customHeight="1">
      <c r="A127" s="34"/>
      <c r="B127" s="35"/>
      <c r="C127" s="193" t="s">
        <v>83</v>
      </c>
      <c r="D127" s="193" t="s">
        <v>190</v>
      </c>
      <c r="E127" s="194" t="s">
        <v>1632</v>
      </c>
      <c r="F127" s="195" t="s">
        <v>1633</v>
      </c>
      <c r="G127" s="196" t="s">
        <v>193</v>
      </c>
      <c r="H127" s="197">
        <v>509.274</v>
      </c>
      <c r="I127" s="198"/>
      <c r="J127" s="199">
        <f t="shared" ref="J127:J132" si="0">ROUND(I127*H127,2)</f>
        <v>0</v>
      </c>
      <c r="K127" s="200"/>
      <c r="L127" s="39"/>
      <c r="M127" s="201" t="s">
        <v>1</v>
      </c>
      <c r="N127" s="202" t="s">
        <v>41</v>
      </c>
      <c r="O127" s="71"/>
      <c r="P127" s="203">
        <f t="shared" ref="P127:P132" si="1">O127*H127</f>
        <v>0</v>
      </c>
      <c r="Q127" s="203">
        <v>0</v>
      </c>
      <c r="R127" s="203">
        <f t="shared" ref="R127:R132" si="2">Q127*H127</f>
        <v>0</v>
      </c>
      <c r="S127" s="203">
        <v>0.28999999999999998</v>
      </c>
      <c r="T127" s="204">
        <f t="shared" ref="T127:T132" si="3">S127*H127</f>
        <v>147.68946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5" t="s">
        <v>194</v>
      </c>
      <c r="AT127" s="205" t="s">
        <v>190</v>
      </c>
      <c r="AU127" s="205" t="s">
        <v>85</v>
      </c>
      <c r="AY127" s="17" t="s">
        <v>188</v>
      </c>
      <c r="BE127" s="206">
        <f t="shared" ref="BE127:BE132" si="4">IF(N127="základní",J127,0)</f>
        <v>0</v>
      </c>
      <c r="BF127" s="206">
        <f t="shared" ref="BF127:BF132" si="5">IF(N127="snížená",J127,0)</f>
        <v>0</v>
      </c>
      <c r="BG127" s="206">
        <f t="shared" ref="BG127:BG132" si="6">IF(N127="zákl. přenesená",J127,0)</f>
        <v>0</v>
      </c>
      <c r="BH127" s="206">
        <f t="shared" ref="BH127:BH132" si="7">IF(N127="sníž. přenesená",J127,0)</f>
        <v>0</v>
      </c>
      <c r="BI127" s="206">
        <f t="shared" ref="BI127:BI132" si="8">IF(N127="nulová",J127,0)</f>
        <v>0</v>
      </c>
      <c r="BJ127" s="17" t="s">
        <v>83</v>
      </c>
      <c r="BK127" s="206">
        <f t="shared" ref="BK127:BK132" si="9">ROUND(I127*H127,2)</f>
        <v>0</v>
      </c>
      <c r="BL127" s="17" t="s">
        <v>194</v>
      </c>
      <c r="BM127" s="205" t="s">
        <v>1634</v>
      </c>
    </row>
    <row r="128" spans="1:65" s="2" customFormat="1" ht="24.2" customHeight="1">
      <c r="A128" s="34"/>
      <c r="B128" s="35"/>
      <c r="C128" s="193" t="s">
        <v>85</v>
      </c>
      <c r="D128" s="193" t="s">
        <v>190</v>
      </c>
      <c r="E128" s="194" t="s">
        <v>1635</v>
      </c>
      <c r="F128" s="195" t="s">
        <v>1636</v>
      </c>
      <c r="G128" s="196" t="s">
        <v>193</v>
      </c>
      <c r="H128" s="197">
        <v>509.274</v>
      </c>
      <c r="I128" s="198"/>
      <c r="J128" s="199">
        <f t="shared" si="0"/>
        <v>0</v>
      </c>
      <c r="K128" s="200"/>
      <c r="L128" s="39"/>
      <c r="M128" s="201" t="s">
        <v>1</v>
      </c>
      <c r="N128" s="202" t="s">
        <v>41</v>
      </c>
      <c r="O128" s="71"/>
      <c r="P128" s="203">
        <f t="shared" si="1"/>
        <v>0</v>
      </c>
      <c r="Q128" s="203">
        <v>0</v>
      </c>
      <c r="R128" s="203">
        <f t="shared" si="2"/>
        <v>0</v>
      </c>
      <c r="S128" s="203">
        <v>0.32500000000000001</v>
      </c>
      <c r="T128" s="204">
        <f t="shared" si="3"/>
        <v>165.51405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5" t="s">
        <v>194</v>
      </c>
      <c r="AT128" s="205" t="s">
        <v>190</v>
      </c>
      <c r="AU128" s="205" t="s">
        <v>85</v>
      </c>
      <c r="AY128" s="17" t="s">
        <v>188</v>
      </c>
      <c r="BE128" s="206">
        <f t="shared" si="4"/>
        <v>0</v>
      </c>
      <c r="BF128" s="206">
        <f t="shared" si="5"/>
        <v>0</v>
      </c>
      <c r="BG128" s="206">
        <f t="shared" si="6"/>
        <v>0</v>
      </c>
      <c r="BH128" s="206">
        <f t="shared" si="7"/>
        <v>0</v>
      </c>
      <c r="BI128" s="206">
        <f t="shared" si="8"/>
        <v>0</v>
      </c>
      <c r="BJ128" s="17" t="s">
        <v>83</v>
      </c>
      <c r="BK128" s="206">
        <f t="shared" si="9"/>
        <v>0</v>
      </c>
      <c r="BL128" s="17" t="s">
        <v>194</v>
      </c>
      <c r="BM128" s="205" t="s">
        <v>1637</v>
      </c>
    </row>
    <row r="129" spans="1:65" s="2" customFormat="1" ht="14.45" customHeight="1">
      <c r="A129" s="34"/>
      <c r="B129" s="35"/>
      <c r="C129" s="193" t="s">
        <v>205</v>
      </c>
      <c r="D129" s="193" t="s">
        <v>190</v>
      </c>
      <c r="E129" s="194" t="s">
        <v>1638</v>
      </c>
      <c r="F129" s="195" t="s">
        <v>1639</v>
      </c>
      <c r="G129" s="196" t="s">
        <v>193</v>
      </c>
      <c r="H129" s="197">
        <v>509.274</v>
      </c>
      <c r="I129" s="198"/>
      <c r="J129" s="199">
        <f t="shared" si="0"/>
        <v>0</v>
      </c>
      <c r="K129" s="200"/>
      <c r="L129" s="39"/>
      <c r="M129" s="201" t="s">
        <v>1</v>
      </c>
      <c r="N129" s="202" t="s">
        <v>41</v>
      </c>
      <c r="O129" s="71"/>
      <c r="P129" s="203">
        <f t="shared" si="1"/>
        <v>0</v>
      </c>
      <c r="Q129" s="203">
        <v>0</v>
      </c>
      <c r="R129" s="203">
        <f t="shared" si="2"/>
        <v>0</v>
      </c>
      <c r="S129" s="203">
        <v>9.8000000000000004E-2</v>
      </c>
      <c r="T129" s="204">
        <f t="shared" si="3"/>
        <v>49.908852000000003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5" t="s">
        <v>194</v>
      </c>
      <c r="AT129" s="205" t="s">
        <v>190</v>
      </c>
      <c r="AU129" s="205" t="s">
        <v>85</v>
      </c>
      <c r="AY129" s="17" t="s">
        <v>188</v>
      </c>
      <c r="BE129" s="206">
        <f t="shared" si="4"/>
        <v>0</v>
      </c>
      <c r="BF129" s="206">
        <f t="shared" si="5"/>
        <v>0</v>
      </c>
      <c r="BG129" s="206">
        <f t="shared" si="6"/>
        <v>0</v>
      </c>
      <c r="BH129" s="206">
        <f t="shared" si="7"/>
        <v>0</v>
      </c>
      <c r="BI129" s="206">
        <f t="shared" si="8"/>
        <v>0</v>
      </c>
      <c r="BJ129" s="17" t="s">
        <v>83</v>
      </c>
      <c r="BK129" s="206">
        <f t="shared" si="9"/>
        <v>0</v>
      </c>
      <c r="BL129" s="17" t="s">
        <v>194</v>
      </c>
      <c r="BM129" s="205" t="s">
        <v>1640</v>
      </c>
    </row>
    <row r="130" spans="1:65" s="2" customFormat="1" ht="14.45" customHeight="1">
      <c r="A130" s="34"/>
      <c r="B130" s="35"/>
      <c r="C130" s="193" t="s">
        <v>194</v>
      </c>
      <c r="D130" s="193" t="s">
        <v>190</v>
      </c>
      <c r="E130" s="194" t="s">
        <v>241</v>
      </c>
      <c r="F130" s="195" t="s">
        <v>242</v>
      </c>
      <c r="G130" s="196" t="s">
        <v>243</v>
      </c>
      <c r="H130" s="197">
        <v>502.18299999999999</v>
      </c>
      <c r="I130" s="198"/>
      <c r="J130" s="199">
        <f t="shared" si="0"/>
        <v>0</v>
      </c>
      <c r="K130" s="200"/>
      <c r="L130" s="39"/>
      <c r="M130" s="201" t="s">
        <v>1</v>
      </c>
      <c r="N130" s="202" t="s">
        <v>41</v>
      </c>
      <c r="O130" s="71"/>
      <c r="P130" s="203">
        <f t="shared" si="1"/>
        <v>0</v>
      </c>
      <c r="Q130" s="203">
        <v>0</v>
      </c>
      <c r="R130" s="203">
        <f t="shared" si="2"/>
        <v>0</v>
      </c>
      <c r="S130" s="203">
        <v>0.20499999999999999</v>
      </c>
      <c r="T130" s="204">
        <f t="shared" si="3"/>
        <v>102.947515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5" t="s">
        <v>194</v>
      </c>
      <c r="AT130" s="205" t="s">
        <v>190</v>
      </c>
      <c r="AU130" s="205" t="s">
        <v>85</v>
      </c>
      <c r="AY130" s="17" t="s">
        <v>188</v>
      </c>
      <c r="BE130" s="206">
        <f t="shared" si="4"/>
        <v>0</v>
      </c>
      <c r="BF130" s="206">
        <f t="shared" si="5"/>
        <v>0</v>
      </c>
      <c r="BG130" s="206">
        <f t="shared" si="6"/>
        <v>0</v>
      </c>
      <c r="BH130" s="206">
        <f t="shared" si="7"/>
        <v>0</v>
      </c>
      <c r="BI130" s="206">
        <f t="shared" si="8"/>
        <v>0</v>
      </c>
      <c r="BJ130" s="17" t="s">
        <v>83</v>
      </c>
      <c r="BK130" s="206">
        <f t="shared" si="9"/>
        <v>0</v>
      </c>
      <c r="BL130" s="17" t="s">
        <v>194</v>
      </c>
      <c r="BM130" s="205" t="s">
        <v>1641</v>
      </c>
    </row>
    <row r="131" spans="1:65" s="2" customFormat="1" ht="24.2" customHeight="1">
      <c r="A131" s="34"/>
      <c r="B131" s="35"/>
      <c r="C131" s="193" t="s">
        <v>212</v>
      </c>
      <c r="D131" s="193" t="s">
        <v>190</v>
      </c>
      <c r="E131" s="194" t="s">
        <v>1642</v>
      </c>
      <c r="F131" s="195" t="s">
        <v>1643</v>
      </c>
      <c r="G131" s="196" t="s">
        <v>193</v>
      </c>
      <c r="H131" s="197">
        <v>37.811</v>
      </c>
      <c r="I131" s="198"/>
      <c r="J131" s="199">
        <f t="shared" si="0"/>
        <v>0</v>
      </c>
      <c r="K131" s="200"/>
      <c r="L131" s="39"/>
      <c r="M131" s="201" t="s">
        <v>1</v>
      </c>
      <c r="N131" s="202" t="s">
        <v>41</v>
      </c>
      <c r="O131" s="71"/>
      <c r="P131" s="203">
        <f t="shared" si="1"/>
        <v>0</v>
      </c>
      <c r="Q131" s="203">
        <v>0</v>
      </c>
      <c r="R131" s="203">
        <f t="shared" si="2"/>
        <v>0</v>
      </c>
      <c r="S131" s="203">
        <v>0</v>
      </c>
      <c r="T131" s="204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5" t="s">
        <v>194</v>
      </c>
      <c r="AT131" s="205" t="s">
        <v>190</v>
      </c>
      <c r="AU131" s="205" t="s">
        <v>85</v>
      </c>
      <c r="AY131" s="17" t="s">
        <v>188</v>
      </c>
      <c r="BE131" s="206">
        <f t="shared" si="4"/>
        <v>0</v>
      </c>
      <c r="BF131" s="206">
        <f t="shared" si="5"/>
        <v>0</v>
      </c>
      <c r="BG131" s="206">
        <f t="shared" si="6"/>
        <v>0</v>
      </c>
      <c r="BH131" s="206">
        <f t="shared" si="7"/>
        <v>0</v>
      </c>
      <c r="BI131" s="206">
        <f t="shared" si="8"/>
        <v>0</v>
      </c>
      <c r="BJ131" s="17" t="s">
        <v>83</v>
      </c>
      <c r="BK131" s="206">
        <f t="shared" si="9"/>
        <v>0</v>
      </c>
      <c r="BL131" s="17" t="s">
        <v>194</v>
      </c>
      <c r="BM131" s="205" t="s">
        <v>1644</v>
      </c>
    </row>
    <row r="132" spans="1:65" s="2" customFormat="1" ht="24.2" customHeight="1">
      <c r="A132" s="34"/>
      <c r="B132" s="35"/>
      <c r="C132" s="193" t="s">
        <v>216</v>
      </c>
      <c r="D132" s="193" t="s">
        <v>190</v>
      </c>
      <c r="E132" s="194" t="s">
        <v>351</v>
      </c>
      <c r="F132" s="195" t="s">
        <v>352</v>
      </c>
      <c r="G132" s="196" t="s">
        <v>248</v>
      </c>
      <c r="H132" s="197">
        <v>11.343</v>
      </c>
      <c r="I132" s="198"/>
      <c r="J132" s="199">
        <f t="shared" si="0"/>
        <v>0</v>
      </c>
      <c r="K132" s="200"/>
      <c r="L132" s="39"/>
      <c r="M132" s="201" t="s">
        <v>1</v>
      </c>
      <c r="N132" s="202" t="s">
        <v>41</v>
      </c>
      <c r="O132" s="71"/>
      <c r="P132" s="203">
        <f t="shared" si="1"/>
        <v>0</v>
      </c>
      <c r="Q132" s="203">
        <v>0</v>
      </c>
      <c r="R132" s="203">
        <f t="shared" si="2"/>
        <v>0</v>
      </c>
      <c r="S132" s="203">
        <v>0</v>
      </c>
      <c r="T132" s="204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5" t="s">
        <v>194</v>
      </c>
      <c r="AT132" s="205" t="s">
        <v>190</v>
      </c>
      <c r="AU132" s="205" t="s">
        <v>85</v>
      </c>
      <c r="AY132" s="17" t="s">
        <v>188</v>
      </c>
      <c r="BE132" s="206">
        <f t="shared" si="4"/>
        <v>0</v>
      </c>
      <c r="BF132" s="206">
        <f t="shared" si="5"/>
        <v>0</v>
      </c>
      <c r="BG132" s="206">
        <f t="shared" si="6"/>
        <v>0</v>
      </c>
      <c r="BH132" s="206">
        <f t="shared" si="7"/>
        <v>0</v>
      </c>
      <c r="BI132" s="206">
        <f t="shared" si="8"/>
        <v>0</v>
      </c>
      <c r="BJ132" s="17" t="s">
        <v>83</v>
      </c>
      <c r="BK132" s="206">
        <f t="shared" si="9"/>
        <v>0</v>
      </c>
      <c r="BL132" s="17" t="s">
        <v>194</v>
      </c>
      <c r="BM132" s="205" t="s">
        <v>1645</v>
      </c>
    </row>
    <row r="133" spans="1:65" s="13" customFormat="1" ht="11.25">
      <c r="B133" s="207"/>
      <c r="C133" s="208"/>
      <c r="D133" s="209" t="s">
        <v>196</v>
      </c>
      <c r="E133" s="210" t="s">
        <v>1</v>
      </c>
      <c r="F133" s="211" t="s">
        <v>1646</v>
      </c>
      <c r="G133" s="208"/>
      <c r="H133" s="212">
        <v>11.343</v>
      </c>
      <c r="I133" s="213"/>
      <c r="J133" s="208"/>
      <c r="K133" s="208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196</v>
      </c>
      <c r="AU133" s="218" t="s">
        <v>85</v>
      </c>
      <c r="AV133" s="13" t="s">
        <v>85</v>
      </c>
      <c r="AW133" s="13" t="s">
        <v>32</v>
      </c>
      <c r="AX133" s="13" t="s">
        <v>83</v>
      </c>
      <c r="AY133" s="218" t="s">
        <v>188</v>
      </c>
    </row>
    <row r="134" spans="1:65" s="2" customFormat="1" ht="14.45" customHeight="1">
      <c r="A134" s="34"/>
      <c r="B134" s="35"/>
      <c r="C134" s="193" t="s">
        <v>220</v>
      </c>
      <c r="D134" s="193" t="s">
        <v>190</v>
      </c>
      <c r="E134" s="194" t="s">
        <v>362</v>
      </c>
      <c r="F134" s="195" t="s">
        <v>363</v>
      </c>
      <c r="G134" s="196" t="s">
        <v>248</v>
      </c>
      <c r="H134" s="197">
        <v>11.343</v>
      </c>
      <c r="I134" s="198"/>
      <c r="J134" s="199">
        <f>ROUND(I134*H134,2)</f>
        <v>0</v>
      </c>
      <c r="K134" s="200"/>
      <c r="L134" s="39"/>
      <c r="M134" s="201" t="s">
        <v>1</v>
      </c>
      <c r="N134" s="202" t="s">
        <v>41</v>
      </c>
      <c r="O134" s="71"/>
      <c r="P134" s="203">
        <f>O134*H134</f>
        <v>0</v>
      </c>
      <c r="Q134" s="203">
        <v>0</v>
      </c>
      <c r="R134" s="203">
        <f>Q134*H134</f>
        <v>0</v>
      </c>
      <c r="S134" s="203">
        <v>0</v>
      </c>
      <c r="T134" s="20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5" t="s">
        <v>194</v>
      </c>
      <c r="AT134" s="205" t="s">
        <v>190</v>
      </c>
      <c r="AU134" s="205" t="s">
        <v>85</v>
      </c>
      <c r="AY134" s="17" t="s">
        <v>188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7" t="s">
        <v>83</v>
      </c>
      <c r="BK134" s="206">
        <f>ROUND(I134*H134,2)</f>
        <v>0</v>
      </c>
      <c r="BL134" s="17" t="s">
        <v>194</v>
      </c>
      <c r="BM134" s="205" t="s">
        <v>1647</v>
      </c>
    </row>
    <row r="135" spans="1:65" s="2" customFormat="1" ht="24.2" customHeight="1">
      <c r="A135" s="34"/>
      <c r="B135" s="35"/>
      <c r="C135" s="193" t="s">
        <v>225</v>
      </c>
      <c r="D135" s="193" t="s">
        <v>190</v>
      </c>
      <c r="E135" s="194" t="s">
        <v>1648</v>
      </c>
      <c r="F135" s="195" t="s">
        <v>1649</v>
      </c>
      <c r="G135" s="196" t="s">
        <v>193</v>
      </c>
      <c r="H135" s="197">
        <v>606.13300000000004</v>
      </c>
      <c r="I135" s="198"/>
      <c r="J135" s="199">
        <f>ROUND(I135*H135,2)</f>
        <v>0</v>
      </c>
      <c r="K135" s="200"/>
      <c r="L135" s="39"/>
      <c r="M135" s="201" t="s">
        <v>1</v>
      </c>
      <c r="N135" s="202" t="s">
        <v>41</v>
      </c>
      <c r="O135" s="71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5" t="s">
        <v>194</v>
      </c>
      <c r="AT135" s="205" t="s">
        <v>190</v>
      </c>
      <c r="AU135" s="205" t="s">
        <v>85</v>
      </c>
      <c r="AY135" s="17" t="s">
        <v>188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7" t="s">
        <v>83</v>
      </c>
      <c r="BK135" s="206">
        <f>ROUND(I135*H135,2)</f>
        <v>0</v>
      </c>
      <c r="BL135" s="17" t="s">
        <v>194</v>
      </c>
      <c r="BM135" s="205" t="s">
        <v>1650</v>
      </c>
    </row>
    <row r="136" spans="1:65" s="13" customFormat="1" ht="11.25">
      <c r="B136" s="207"/>
      <c r="C136" s="208"/>
      <c r="D136" s="209" t="s">
        <v>196</v>
      </c>
      <c r="E136" s="210" t="s">
        <v>1</v>
      </c>
      <c r="F136" s="211" t="s">
        <v>1651</v>
      </c>
      <c r="G136" s="208"/>
      <c r="H136" s="212">
        <v>606.13300000000004</v>
      </c>
      <c r="I136" s="213"/>
      <c r="J136" s="208"/>
      <c r="K136" s="208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196</v>
      </c>
      <c r="AU136" s="218" t="s">
        <v>85</v>
      </c>
      <c r="AV136" s="13" t="s">
        <v>85</v>
      </c>
      <c r="AW136" s="13" t="s">
        <v>32</v>
      </c>
      <c r="AX136" s="13" t="s">
        <v>83</v>
      </c>
      <c r="AY136" s="218" t="s">
        <v>188</v>
      </c>
    </row>
    <row r="137" spans="1:65" s="12" customFormat="1" ht="22.9" customHeight="1">
      <c r="B137" s="177"/>
      <c r="C137" s="178"/>
      <c r="D137" s="179" t="s">
        <v>75</v>
      </c>
      <c r="E137" s="191" t="s">
        <v>205</v>
      </c>
      <c r="F137" s="191" t="s">
        <v>1652</v>
      </c>
      <c r="G137" s="178"/>
      <c r="H137" s="178"/>
      <c r="I137" s="181"/>
      <c r="J137" s="192">
        <f>BK137</f>
        <v>0</v>
      </c>
      <c r="K137" s="178"/>
      <c r="L137" s="183"/>
      <c r="M137" s="184"/>
      <c r="N137" s="185"/>
      <c r="O137" s="185"/>
      <c r="P137" s="186">
        <f>SUM(P138:P145)</f>
        <v>0</v>
      </c>
      <c r="Q137" s="185"/>
      <c r="R137" s="186">
        <f>SUM(R138:R145)</f>
        <v>1.9779000000000001E-2</v>
      </c>
      <c r="S137" s="185"/>
      <c r="T137" s="187">
        <f>SUM(T138:T145)</f>
        <v>0</v>
      </c>
      <c r="AR137" s="188" t="s">
        <v>83</v>
      </c>
      <c r="AT137" s="189" t="s">
        <v>75</v>
      </c>
      <c r="AU137" s="189" t="s">
        <v>83</v>
      </c>
      <c r="AY137" s="188" t="s">
        <v>188</v>
      </c>
      <c r="BK137" s="190">
        <f>SUM(BK138:BK145)</f>
        <v>0</v>
      </c>
    </row>
    <row r="138" spans="1:65" s="2" customFormat="1" ht="24.2" customHeight="1">
      <c r="A138" s="34"/>
      <c r="B138" s="35"/>
      <c r="C138" s="193" t="s">
        <v>230</v>
      </c>
      <c r="D138" s="193" t="s">
        <v>190</v>
      </c>
      <c r="E138" s="194" t="s">
        <v>1653</v>
      </c>
      <c r="F138" s="195" t="s">
        <v>1654</v>
      </c>
      <c r="G138" s="196" t="s">
        <v>243</v>
      </c>
      <c r="H138" s="197">
        <v>6</v>
      </c>
      <c r="I138" s="198"/>
      <c r="J138" s="199">
        <f>ROUND(I138*H138,2)</f>
        <v>0</v>
      </c>
      <c r="K138" s="200"/>
      <c r="L138" s="39"/>
      <c r="M138" s="201" t="s">
        <v>1</v>
      </c>
      <c r="N138" s="202" t="s">
        <v>41</v>
      </c>
      <c r="O138" s="71"/>
      <c r="P138" s="203">
        <f>O138*H138</f>
        <v>0</v>
      </c>
      <c r="Q138" s="203">
        <v>8.0999999999999996E-4</v>
      </c>
      <c r="R138" s="203">
        <f>Q138*H138</f>
        <v>4.8599999999999997E-3</v>
      </c>
      <c r="S138" s="203">
        <v>0</v>
      </c>
      <c r="T138" s="204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5" t="s">
        <v>194</v>
      </c>
      <c r="AT138" s="205" t="s">
        <v>190</v>
      </c>
      <c r="AU138" s="205" t="s">
        <v>85</v>
      </c>
      <c r="AY138" s="17" t="s">
        <v>188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7" t="s">
        <v>83</v>
      </c>
      <c r="BK138" s="206">
        <f>ROUND(I138*H138,2)</f>
        <v>0</v>
      </c>
      <c r="BL138" s="17" t="s">
        <v>194</v>
      </c>
      <c r="BM138" s="205" t="s">
        <v>1655</v>
      </c>
    </row>
    <row r="139" spans="1:65" s="13" customFormat="1" ht="11.25">
      <c r="B139" s="207"/>
      <c r="C139" s="208"/>
      <c r="D139" s="209" t="s">
        <v>196</v>
      </c>
      <c r="E139" s="210" t="s">
        <v>1</v>
      </c>
      <c r="F139" s="211" t="s">
        <v>1656</v>
      </c>
      <c r="G139" s="208"/>
      <c r="H139" s="212">
        <v>6</v>
      </c>
      <c r="I139" s="213"/>
      <c r="J139" s="208"/>
      <c r="K139" s="208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196</v>
      </c>
      <c r="AU139" s="218" t="s">
        <v>85</v>
      </c>
      <c r="AV139" s="13" t="s">
        <v>85</v>
      </c>
      <c r="AW139" s="13" t="s">
        <v>32</v>
      </c>
      <c r="AX139" s="13" t="s">
        <v>83</v>
      </c>
      <c r="AY139" s="218" t="s">
        <v>188</v>
      </c>
    </row>
    <row r="140" spans="1:65" s="2" customFormat="1" ht="24.2" customHeight="1">
      <c r="A140" s="34"/>
      <c r="B140" s="35"/>
      <c r="C140" s="240" t="s">
        <v>236</v>
      </c>
      <c r="D140" s="240" t="s">
        <v>406</v>
      </c>
      <c r="E140" s="241" t="s">
        <v>1657</v>
      </c>
      <c r="F140" s="242" t="s">
        <v>1658</v>
      </c>
      <c r="G140" s="243" t="s">
        <v>243</v>
      </c>
      <c r="H140" s="244">
        <v>6.3</v>
      </c>
      <c r="I140" s="245"/>
      <c r="J140" s="246">
        <f>ROUND(I140*H140,2)</f>
        <v>0</v>
      </c>
      <c r="K140" s="247"/>
      <c r="L140" s="248"/>
      <c r="M140" s="249" t="s">
        <v>1</v>
      </c>
      <c r="N140" s="250" t="s">
        <v>41</v>
      </c>
      <c r="O140" s="71"/>
      <c r="P140" s="203">
        <f>O140*H140</f>
        <v>0</v>
      </c>
      <c r="Q140" s="203">
        <v>7.7999999999999999E-4</v>
      </c>
      <c r="R140" s="203">
        <f>Q140*H140</f>
        <v>4.914E-3</v>
      </c>
      <c r="S140" s="203">
        <v>0</v>
      </c>
      <c r="T140" s="204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5" t="s">
        <v>225</v>
      </c>
      <c r="AT140" s="205" t="s">
        <v>406</v>
      </c>
      <c r="AU140" s="205" t="s">
        <v>85</v>
      </c>
      <c r="AY140" s="17" t="s">
        <v>188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7" t="s">
        <v>83</v>
      </c>
      <c r="BK140" s="206">
        <f>ROUND(I140*H140,2)</f>
        <v>0</v>
      </c>
      <c r="BL140" s="17" t="s">
        <v>194</v>
      </c>
      <c r="BM140" s="205" t="s">
        <v>1659</v>
      </c>
    </row>
    <row r="141" spans="1:65" s="13" customFormat="1" ht="11.25">
      <c r="B141" s="207"/>
      <c r="C141" s="208"/>
      <c r="D141" s="209" t="s">
        <v>196</v>
      </c>
      <c r="E141" s="208"/>
      <c r="F141" s="211" t="s">
        <v>1660</v>
      </c>
      <c r="G141" s="208"/>
      <c r="H141" s="212">
        <v>6.3</v>
      </c>
      <c r="I141" s="213"/>
      <c r="J141" s="208"/>
      <c r="K141" s="208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196</v>
      </c>
      <c r="AU141" s="218" t="s">
        <v>85</v>
      </c>
      <c r="AV141" s="13" t="s">
        <v>85</v>
      </c>
      <c r="AW141" s="13" t="s">
        <v>4</v>
      </c>
      <c r="AX141" s="13" t="s">
        <v>83</v>
      </c>
      <c r="AY141" s="218" t="s">
        <v>188</v>
      </c>
    </row>
    <row r="142" spans="1:65" s="2" customFormat="1" ht="14.45" customHeight="1">
      <c r="A142" s="34"/>
      <c r="B142" s="35"/>
      <c r="C142" s="193" t="s">
        <v>240</v>
      </c>
      <c r="D142" s="193" t="s">
        <v>190</v>
      </c>
      <c r="E142" s="194" t="s">
        <v>1661</v>
      </c>
      <c r="F142" s="195" t="s">
        <v>1662</v>
      </c>
      <c r="G142" s="196" t="s">
        <v>243</v>
      </c>
      <c r="H142" s="197">
        <v>6</v>
      </c>
      <c r="I142" s="198"/>
      <c r="J142" s="199">
        <f>ROUND(I142*H142,2)</f>
        <v>0</v>
      </c>
      <c r="K142" s="200"/>
      <c r="L142" s="39"/>
      <c r="M142" s="201" t="s">
        <v>1</v>
      </c>
      <c r="N142" s="202" t="s">
        <v>41</v>
      </c>
      <c r="O142" s="71"/>
      <c r="P142" s="203">
        <f>O142*H142</f>
        <v>0</v>
      </c>
      <c r="Q142" s="203">
        <v>8.0999999999999996E-4</v>
      </c>
      <c r="R142" s="203">
        <f>Q142*H142</f>
        <v>4.8599999999999997E-3</v>
      </c>
      <c r="S142" s="203">
        <v>0</v>
      </c>
      <c r="T142" s="204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5" t="s">
        <v>194</v>
      </c>
      <c r="AT142" s="205" t="s">
        <v>190</v>
      </c>
      <c r="AU142" s="205" t="s">
        <v>85</v>
      </c>
      <c r="AY142" s="17" t="s">
        <v>188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7" t="s">
        <v>83</v>
      </c>
      <c r="BK142" s="206">
        <f>ROUND(I142*H142,2)</f>
        <v>0</v>
      </c>
      <c r="BL142" s="17" t="s">
        <v>194</v>
      </c>
      <c r="BM142" s="205" t="s">
        <v>1663</v>
      </c>
    </row>
    <row r="143" spans="1:65" s="2" customFormat="1" ht="24.2" customHeight="1">
      <c r="A143" s="34"/>
      <c r="B143" s="35"/>
      <c r="C143" s="240" t="s">
        <v>245</v>
      </c>
      <c r="D143" s="240" t="s">
        <v>406</v>
      </c>
      <c r="E143" s="241" t="s">
        <v>1664</v>
      </c>
      <c r="F143" s="242" t="s">
        <v>1665</v>
      </c>
      <c r="G143" s="243" t="s">
        <v>243</v>
      </c>
      <c r="H143" s="244">
        <v>6.3</v>
      </c>
      <c r="I143" s="245"/>
      <c r="J143" s="246">
        <f>ROUND(I143*H143,2)</f>
        <v>0</v>
      </c>
      <c r="K143" s="247"/>
      <c r="L143" s="248"/>
      <c r="M143" s="249" t="s">
        <v>1</v>
      </c>
      <c r="N143" s="250" t="s">
        <v>41</v>
      </c>
      <c r="O143" s="71"/>
      <c r="P143" s="203">
        <f>O143*H143</f>
        <v>0</v>
      </c>
      <c r="Q143" s="203">
        <v>7.5000000000000002E-4</v>
      </c>
      <c r="R143" s="203">
        <f>Q143*H143</f>
        <v>4.725E-3</v>
      </c>
      <c r="S143" s="203">
        <v>0</v>
      </c>
      <c r="T143" s="204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5" t="s">
        <v>225</v>
      </c>
      <c r="AT143" s="205" t="s">
        <v>406</v>
      </c>
      <c r="AU143" s="205" t="s">
        <v>85</v>
      </c>
      <c r="AY143" s="17" t="s">
        <v>188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7" t="s">
        <v>83</v>
      </c>
      <c r="BK143" s="206">
        <f>ROUND(I143*H143,2)</f>
        <v>0</v>
      </c>
      <c r="BL143" s="17" t="s">
        <v>194</v>
      </c>
      <c r="BM143" s="205" t="s">
        <v>1666</v>
      </c>
    </row>
    <row r="144" spans="1:65" s="13" customFormat="1" ht="11.25">
      <c r="B144" s="207"/>
      <c r="C144" s="208"/>
      <c r="D144" s="209" t="s">
        <v>196</v>
      </c>
      <c r="E144" s="208"/>
      <c r="F144" s="211" t="s">
        <v>1660</v>
      </c>
      <c r="G144" s="208"/>
      <c r="H144" s="212">
        <v>6.3</v>
      </c>
      <c r="I144" s="213"/>
      <c r="J144" s="208"/>
      <c r="K144" s="208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196</v>
      </c>
      <c r="AU144" s="218" t="s">
        <v>85</v>
      </c>
      <c r="AV144" s="13" t="s">
        <v>85</v>
      </c>
      <c r="AW144" s="13" t="s">
        <v>4</v>
      </c>
      <c r="AX144" s="13" t="s">
        <v>83</v>
      </c>
      <c r="AY144" s="218" t="s">
        <v>188</v>
      </c>
    </row>
    <row r="145" spans="1:65" s="2" customFormat="1" ht="14.45" customHeight="1">
      <c r="A145" s="34"/>
      <c r="B145" s="35"/>
      <c r="C145" s="193" t="s">
        <v>251</v>
      </c>
      <c r="D145" s="193" t="s">
        <v>190</v>
      </c>
      <c r="E145" s="194" t="s">
        <v>1667</v>
      </c>
      <c r="F145" s="195" t="s">
        <v>1668</v>
      </c>
      <c r="G145" s="196" t="s">
        <v>243</v>
      </c>
      <c r="H145" s="197">
        <v>6</v>
      </c>
      <c r="I145" s="198"/>
      <c r="J145" s="199">
        <f>ROUND(I145*H145,2)</f>
        <v>0</v>
      </c>
      <c r="K145" s="200"/>
      <c r="L145" s="39"/>
      <c r="M145" s="201" t="s">
        <v>1</v>
      </c>
      <c r="N145" s="202" t="s">
        <v>41</v>
      </c>
      <c r="O145" s="71"/>
      <c r="P145" s="203">
        <f>O145*H145</f>
        <v>0</v>
      </c>
      <c r="Q145" s="203">
        <v>6.9999999999999994E-5</v>
      </c>
      <c r="R145" s="203">
        <f>Q145*H145</f>
        <v>4.1999999999999996E-4</v>
      </c>
      <c r="S145" s="203">
        <v>0</v>
      </c>
      <c r="T145" s="204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5" t="s">
        <v>194</v>
      </c>
      <c r="AT145" s="205" t="s">
        <v>190</v>
      </c>
      <c r="AU145" s="205" t="s">
        <v>85</v>
      </c>
      <c r="AY145" s="17" t="s">
        <v>188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7" t="s">
        <v>83</v>
      </c>
      <c r="BK145" s="206">
        <f>ROUND(I145*H145,2)</f>
        <v>0</v>
      </c>
      <c r="BL145" s="17" t="s">
        <v>194</v>
      </c>
      <c r="BM145" s="205" t="s">
        <v>1669</v>
      </c>
    </row>
    <row r="146" spans="1:65" s="12" customFormat="1" ht="22.9" customHeight="1">
      <c r="B146" s="177"/>
      <c r="C146" s="178"/>
      <c r="D146" s="179" t="s">
        <v>75</v>
      </c>
      <c r="E146" s="191" t="s">
        <v>212</v>
      </c>
      <c r="F146" s="191" t="s">
        <v>1670</v>
      </c>
      <c r="G146" s="178"/>
      <c r="H146" s="178"/>
      <c r="I146" s="181"/>
      <c r="J146" s="192">
        <f>BK146</f>
        <v>0</v>
      </c>
      <c r="K146" s="178"/>
      <c r="L146" s="183"/>
      <c r="M146" s="184"/>
      <c r="N146" s="185"/>
      <c r="O146" s="185"/>
      <c r="P146" s="186">
        <f>SUM(P147:P156)</f>
        <v>0</v>
      </c>
      <c r="Q146" s="185"/>
      <c r="R146" s="186">
        <f>SUM(R147:R156)</f>
        <v>93.007389200000006</v>
      </c>
      <c r="S146" s="185"/>
      <c r="T146" s="187">
        <f>SUM(T147:T156)</f>
        <v>0</v>
      </c>
      <c r="AR146" s="188" t="s">
        <v>83</v>
      </c>
      <c r="AT146" s="189" t="s">
        <v>75</v>
      </c>
      <c r="AU146" s="189" t="s">
        <v>83</v>
      </c>
      <c r="AY146" s="188" t="s">
        <v>188</v>
      </c>
      <c r="BK146" s="190">
        <f>SUM(BK147:BK156)</f>
        <v>0</v>
      </c>
    </row>
    <row r="147" spans="1:65" s="2" customFormat="1" ht="14.45" customHeight="1">
      <c r="A147" s="34"/>
      <c r="B147" s="35"/>
      <c r="C147" s="193" t="s">
        <v>256</v>
      </c>
      <c r="D147" s="193" t="s">
        <v>190</v>
      </c>
      <c r="E147" s="194" t="s">
        <v>1671</v>
      </c>
      <c r="F147" s="195" t="s">
        <v>1672</v>
      </c>
      <c r="G147" s="196" t="s">
        <v>193</v>
      </c>
      <c r="H147" s="197">
        <v>37.811</v>
      </c>
      <c r="I147" s="198"/>
      <c r="J147" s="199">
        <f>ROUND(I147*H147,2)</f>
        <v>0</v>
      </c>
      <c r="K147" s="200"/>
      <c r="L147" s="39"/>
      <c r="M147" s="201" t="s">
        <v>1</v>
      </c>
      <c r="N147" s="202" t="s">
        <v>41</v>
      </c>
      <c r="O147" s="71"/>
      <c r="P147" s="203">
        <f>O147*H147</f>
        <v>0</v>
      </c>
      <c r="Q147" s="203">
        <v>0</v>
      </c>
      <c r="R147" s="203">
        <f>Q147*H147</f>
        <v>0</v>
      </c>
      <c r="S147" s="203">
        <v>0</v>
      </c>
      <c r="T147" s="204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5" t="s">
        <v>194</v>
      </c>
      <c r="AT147" s="205" t="s">
        <v>190</v>
      </c>
      <c r="AU147" s="205" t="s">
        <v>85</v>
      </c>
      <c r="AY147" s="17" t="s">
        <v>188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7" t="s">
        <v>83</v>
      </c>
      <c r="BK147" s="206">
        <f>ROUND(I147*H147,2)</f>
        <v>0</v>
      </c>
      <c r="BL147" s="17" t="s">
        <v>194</v>
      </c>
      <c r="BM147" s="205" t="s">
        <v>1673</v>
      </c>
    </row>
    <row r="148" spans="1:65" s="2" customFormat="1" ht="24.2" customHeight="1">
      <c r="A148" s="34"/>
      <c r="B148" s="35"/>
      <c r="C148" s="193" t="s">
        <v>8</v>
      </c>
      <c r="D148" s="193" t="s">
        <v>190</v>
      </c>
      <c r="E148" s="194" t="s">
        <v>1674</v>
      </c>
      <c r="F148" s="195" t="s">
        <v>1675</v>
      </c>
      <c r="G148" s="196" t="s">
        <v>193</v>
      </c>
      <c r="H148" s="197">
        <v>443.50700000000001</v>
      </c>
      <c r="I148" s="198"/>
      <c r="J148" s="199">
        <f>ROUND(I148*H148,2)</f>
        <v>0</v>
      </c>
      <c r="K148" s="200"/>
      <c r="L148" s="39"/>
      <c r="M148" s="201" t="s">
        <v>1</v>
      </c>
      <c r="N148" s="202" t="s">
        <v>41</v>
      </c>
      <c r="O148" s="71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5" t="s">
        <v>194</v>
      </c>
      <c r="AT148" s="205" t="s">
        <v>190</v>
      </c>
      <c r="AU148" s="205" t="s">
        <v>85</v>
      </c>
      <c r="AY148" s="17" t="s">
        <v>188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7" t="s">
        <v>83</v>
      </c>
      <c r="BK148" s="206">
        <f>ROUND(I148*H148,2)</f>
        <v>0</v>
      </c>
      <c r="BL148" s="17" t="s">
        <v>194</v>
      </c>
      <c r="BM148" s="205" t="s">
        <v>1676</v>
      </c>
    </row>
    <row r="149" spans="1:65" s="13" customFormat="1" ht="11.25">
      <c r="B149" s="207"/>
      <c r="C149" s="208"/>
      <c r="D149" s="209" t="s">
        <v>196</v>
      </c>
      <c r="E149" s="210" t="s">
        <v>1</v>
      </c>
      <c r="F149" s="211" t="s">
        <v>1677</v>
      </c>
      <c r="G149" s="208"/>
      <c r="H149" s="212">
        <v>443.50700000000001</v>
      </c>
      <c r="I149" s="213"/>
      <c r="J149" s="208"/>
      <c r="K149" s="208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196</v>
      </c>
      <c r="AU149" s="218" t="s">
        <v>85</v>
      </c>
      <c r="AV149" s="13" t="s">
        <v>85</v>
      </c>
      <c r="AW149" s="13" t="s">
        <v>32</v>
      </c>
      <c r="AX149" s="13" t="s">
        <v>83</v>
      </c>
      <c r="AY149" s="218" t="s">
        <v>188</v>
      </c>
    </row>
    <row r="150" spans="1:65" s="2" customFormat="1" ht="24.2" customHeight="1">
      <c r="A150" s="34"/>
      <c r="B150" s="35"/>
      <c r="C150" s="193" t="s">
        <v>263</v>
      </c>
      <c r="D150" s="193" t="s">
        <v>190</v>
      </c>
      <c r="E150" s="194" t="s">
        <v>1678</v>
      </c>
      <c r="F150" s="195" t="s">
        <v>1679</v>
      </c>
      <c r="G150" s="196" t="s">
        <v>193</v>
      </c>
      <c r="H150" s="197">
        <v>37.811</v>
      </c>
      <c r="I150" s="198"/>
      <c r="J150" s="199">
        <f>ROUND(I150*H150,2)</f>
        <v>0</v>
      </c>
      <c r="K150" s="200"/>
      <c r="L150" s="39"/>
      <c r="M150" s="201" t="s">
        <v>1</v>
      </c>
      <c r="N150" s="202" t="s">
        <v>41</v>
      </c>
      <c r="O150" s="71"/>
      <c r="P150" s="203">
        <f>O150*H150</f>
        <v>0</v>
      </c>
      <c r="Q150" s="203">
        <v>0.13619999999999999</v>
      </c>
      <c r="R150" s="203">
        <f>Q150*H150</f>
        <v>5.1498581999999997</v>
      </c>
      <c r="S150" s="203">
        <v>0</v>
      </c>
      <c r="T150" s="204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5" t="s">
        <v>194</v>
      </c>
      <c r="AT150" s="205" t="s">
        <v>190</v>
      </c>
      <c r="AU150" s="205" t="s">
        <v>85</v>
      </c>
      <c r="AY150" s="17" t="s">
        <v>188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7" t="s">
        <v>83</v>
      </c>
      <c r="BK150" s="206">
        <f>ROUND(I150*H150,2)</f>
        <v>0</v>
      </c>
      <c r="BL150" s="17" t="s">
        <v>194</v>
      </c>
      <c r="BM150" s="205" t="s">
        <v>1680</v>
      </c>
    </row>
    <row r="151" spans="1:65" s="15" customFormat="1" ht="33.75">
      <c r="B151" s="230"/>
      <c r="C151" s="231"/>
      <c r="D151" s="209" t="s">
        <v>196</v>
      </c>
      <c r="E151" s="232" t="s">
        <v>1</v>
      </c>
      <c r="F151" s="233" t="s">
        <v>1681</v>
      </c>
      <c r="G151" s="231"/>
      <c r="H151" s="232" t="s">
        <v>1</v>
      </c>
      <c r="I151" s="234"/>
      <c r="J151" s="231"/>
      <c r="K151" s="231"/>
      <c r="L151" s="235"/>
      <c r="M151" s="236"/>
      <c r="N151" s="237"/>
      <c r="O151" s="237"/>
      <c r="P151" s="237"/>
      <c r="Q151" s="237"/>
      <c r="R151" s="237"/>
      <c r="S151" s="237"/>
      <c r="T151" s="238"/>
      <c r="AT151" s="239" t="s">
        <v>196</v>
      </c>
      <c r="AU151" s="239" t="s">
        <v>85</v>
      </c>
      <c r="AV151" s="15" t="s">
        <v>83</v>
      </c>
      <c r="AW151" s="15" t="s">
        <v>32</v>
      </c>
      <c r="AX151" s="15" t="s">
        <v>76</v>
      </c>
      <c r="AY151" s="239" t="s">
        <v>188</v>
      </c>
    </row>
    <row r="152" spans="1:65" s="15" customFormat="1" ht="11.25">
      <c r="B152" s="230"/>
      <c r="C152" s="231"/>
      <c r="D152" s="209" t="s">
        <v>196</v>
      </c>
      <c r="E152" s="232" t="s">
        <v>1</v>
      </c>
      <c r="F152" s="233" t="s">
        <v>1682</v>
      </c>
      <c r="G152" s="231"/>
      <c r="H152" s="232" t="s">
        <v>1</v>
      </c>
      <c r="I152" s="234"/>
      <c r="J152" s="231"/>
      <c r="K152" s="231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196</v>
      </c>
      <c r="AU152" s="239" t="s">
        <v>85</v>
      </c>
      <c r="AV152" s="15" t="s">
        <v>83</v>
      </c>
      <c r="AW152" s="15" t="s">
        <v>32</v>
      </c>
      <c r="AX152" s="15" t="s">
        <v>76</v>
      </c>
      <c r="AY152" s="239" t="s">
        <v>188</v>
      </c>
    </row>
    <row r="153" spans="1:65" s="13" customFormat="1" ht="11.25">
      <c r="B153" s="207"/>
      <c r="C153" s="208"/>
      <c r="D153" s="209" t="s">
        <v>196</v>
      </c>
      <c r="E153" s="210" t="s">
        <v>1</v>
      </c>
      <c r="F153" s="211" t="s">
        <v>1683</v>
      </c>
      <c r="G153" s="208"/>
      <c r="H153" s="212">
        <v>37.811</v>
      </c>
      <c r="I153" s="213"/>
      <c r="J153" s="208"/>
      <c r="K153" s="208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196</v>
      </c>
      <c r="AU153" s="218" t="s">
        <v>85</v>
      </c>
      <c r="AV153" s="13" t="s">
        <v>85</v>
      </c>
      <c r="AW153" s="13" t="s">
        <v>32</v>
      </c>
      <c r="AX153" s="13" t="s">
        <v>83</v>
      </c>
      <c r="AY153" s="218" t="s">
        <v>188</v>
      </c>
    </row>
    <row r="154" spans="1:65" s="2" customFormat="1" ht="24.2" customHeight="1">
      <c r="A154" s="34"/>
      <c r="B154" s="35"/>
      <c r="C154" s="193" t="s">
        <v>268</v>
      </c>
      <c r="D154" s="193" t="s">
        <v>190</v>
      </c>
      <c r="E154" s="194" t="s">
        <v>1684</v>
      </c>
      <c r="F154" s="195" t="s">
        <v>1685</v>
      </c>
      <c r="G154" s="196" t="s">
        <v>193</v>
      </c>
      <c r="H154" s="197">
        <v>405.69600000000003</v>
      </c>
      <c r="I154" s="198"/>
      <c r="J154" s="199">
        <f>ROUND(I154*H154,2)</f>
        <v>0</v>
      </c>
      <c r="K154" s="200"/>
      <c r="L154" s="39"/>
      <c r="M154" s="201" t="s">
        <v>1</v>
      </c>
      <c r="N154" s="202" t="s">
        <v>41</v>
      </c>
      <c r="O154" s="71"/>
      <c r="P154" s="203">
        <f>O154*H154</f>
        <v>0</v>
      </c>
      <c r="Q154" s="203">
        <v>8.4250000000000005E-2</v>
      </c>
      <c r="R154" s="203">
        <f>Q154*H154</f>
        <v>34.179888000000005</v>
      </c>
      <c r="S154" s="203">
        <v>0</v>
      </c>
      <c r="T154" s="204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5" t="s">
        <v>194</v>
      </c>
      <c r="AT154" s="205" t="s">
        <v>190</v>
      </c>
      <c r="AU154" s="205" t="s">
        <v>85</v>
      </c>
      <c r="AY154" s="17" t="s">
        <v>188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7" t="s">
        <v>83</v>
      </c>
      <c r="BK154" s="206">
        <f>ROUND(I154*H154,2)</f>
        <v>0</v>
      </c>
      <c r="BL154" s="17" t="s">
        <v>194</v>
      </c>
      <c r="BM154" s="205" t="s">
        <v>1686</v>
      </c>
    </row>
    <row r="155" spans="1:65" s="2" customFormat="1" ht="14.45" customHeight="1">
      <c r="A155" s="34"/>
      <c r="B155" s="35"/>
      <c r="C155" s="240" t="s">
        <v>272</v>
      </c>
      <c r="D155" s="240" t="s">
        <v>406</v>
      </c>
      <c r="E155" s="241" t="s">
        <v>1687</v>
      </c>
      <c r="F155" s="242" t="s">
        <v>1688</v>
      </c>
      <c r="G155" s="243" t="s">
        <v>193</v>
      </c>
      <c r="H155" s="244">
        <v>409.75299999999999</v>
      </c>
      <c r="I155" s="245"/>
      <c r="J155" s="246">
        <f>ROUND(I155*H155,2)</f>
        <v>0</v>
      </c>
      <c r="K155" s="247"/>
      <c r="L155" s="248"/>
      <c r="M155" s="249" t="s">
        <v>1</v>
      </c>
      <c r="N155" s="250" t="s">
        <v>41</v>
      </c>
      <c r="O155" s="71"/>
      <c r="P155" s="203">
        <f>O155*H155</f>
        <v>0</v>
      </c>
      <c r="Q155" s="203">
        <v>0.13100000000000001</v>
      </c>
      <c r="R155" s="203">
        <f>Q155*H155</f>
        <v>53.677643000000003</v>
      </c>
      <c r="S155" s="203">
        <v>0</v>
      </c>
      <c r="T155" s="204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5" t="s">
        <v>225</v>
      </c>
      <c r="AT155" s="205" t="s">
        <v>406</v>
      </c>
      <c r="AU155" s="205" t="s">
        <v>85</v>
      </c>
      <c r="AY155" s="17" t="s">
        <v>188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7" t="s">
        <v>83</v>
      </c>
      <c r="BK155" s="206">
        <f>ROUND(I155*H155,2)</f>
        <v>0</v>
      </c>
      <c r="BL155" s="17" t="s">
        <v>194</v>
      </c>
      <c r="BM155" s="205" t="s">
        <v>1689</v>
      </c>
    </row>
    <row r="156" spans="1:65" s="13" customFormat="1" ht="11.25">
      <c r="B156" s="207"/>
      <c r="C156" s="208"/>
      <c r="D156" s="209" t="s">
        <v>196</v>
      </c>
      <c r="E156" s="208"/>
      <c r="F156" s="211" t="s">
        <v>1690</v>
      </c>
      <c r="G156" s="208"/>
      <c r="H156" s="212">
        <v>409.75299999999999</v>
      </c>
      <c r="I156" s="213"/>
      <c r="J156" s="208"/>
      <c r="K156" s="208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196</v>
      </c>
      <c r="AU156" s="218" t="s">
        <v>85</v>
      </c>
      <c r="AV156" s="13" t="s">
        <v>85</v>
      </c>
      <c r="AW156" s="13" t="s">
        <v>4</v>
      </c>
      <c r="AX156" s="13" t="s">
        <v>83</v>
      </c>
      <c r="AY156" s="218" t="s">
        <v>188</v>
      </c>
    </row>
    <row r="157" spans="1:65" s="12" customFormat="1" ht="22.9" customHeight="1">
      <c r="B157" s="177"/>
      <c r="C157" s="178"/>
      <c r="D157" s="179" t="s">
        <v>75</v>
      </c>
      <c r="E157" s="191" t="s">
        <v>216</v>
      </c>
      <c r="F157" s="191" t="s">
        <v>414</v>
      </c>
      <c r="G157" s="178"/>
      <c r="H157" s="178"/>
      <c r="I157" s="181"/>
      <c r="J157" s="192">
        <f>BK157</f>
        <v>0</v>
      </c>
      <c r="K157" s="178"/>
      <c r="L157" s="183"/>
      <c r="M157" s="184"/>
      <c r="N157" s="185"/>
      <c r="O157" s="185"/>
      <c r="P157" s="186">
        <f>SUM(P158:P159)</f>
        <v>0</v>
      </c>
      <c r="Q157" s="185"/>
      <c r="R157" s="186">
        <f>SUM(R158:R159)</f>
        <v>38.459237059999992</v>
      </c>
      <c r="S157" s="185"/>
      <c r="T157" s="187">
        <f>SUM(T158:T159)</f>
        <v>0</v>
      </c>
      <c r="AR157" s="188" t="s">
        <v>83</v>
      </c>
      <c r="AT157" s="189" t="s">
        <v>75</v>
      </c>
      <c r="AU157" s="189" t="s">
        <v>83</v>
      </c>
      <c r="AY157" s="188" t="s">
        <v>188</v>
      </c>
      <c r="BK157" s="190">
        <f>SUM(BK158:BK159)</f>
        <v>0</v>
      </c>
    </row>
    <row r="158" spans="1:65" s="2" customFormat="1" ht="14.45" customHeight="1">
      <c r="A158" s="34"/>
      <c r="B158" s="35"/>
      <c r="C158" s="193" t="s">
        <v>276</v>
      </c>
      <c r="D158" s="193" t="s">
        <v>190</v>
      </c>
      <c r="E158" s="194" t="s">
        <v>1691</v>
      </c>
      <c r="F158" s="195" t="s">
        <v>1692</v>
      </c>
      <c r="G158" s="196" t="s">
        <v>193</v>
      </c>
      <c r="H158" s="197">
        <v>68.772999999999996</v>
      </c>
      <c r="I158" s="198"/>
      <c r="J158" s="199">
        <f>ROUND(I158*H158,2)</f>
        <v>0</v>
      </c>
      <c r="K158" s="200"/>
      <c r="L158" s="39"/>
      <c r="M158" s="201" t="s">
        <v>1</v>
      </c>
      <c r="N158" s="202" t="s">
        <v>41</v>
      </c>
      <c r="O158" s="71"/>
      <c r="P158" s="203">
        <f>O158*H158</f>
        <v>0</v>
      </c>
      <c r="Q158" s="203">
        <v>0.27560000000000001</v>
      </c>
      <c r="R158" s="203">
        <f>Q158*H158</f>
        <v>18.9538388</v>
      </c>
      <c r="S158" s="203">
        <v>0</v>
      </c>
      <c r="T158" s="204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5" t="s">
        <v>194</v>
      </c>
      <c r="AT158" s="205" t="s">
        <v>190</v>
      </c>
      <c r="AU158" s="205" t="s">
        <v>85</v>
      </c>
      <c r="AY158" s="17" t="s">
        <v>188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7" t="s">
        <v>83</v>
      </c>
      <c r="BK158" s="206">
        <f>ROUND(I158*H158,2)</f>
        <v>0</v>
      </c>
      <c r="BL158" s="17" t="s">
        <v>194</v>
      </c>
      <c r="BM158" s="205" t="s">
        <v>1693</v>
      </c>
    </row>
    <row r="159" spans="1:65" s="2" customFormat="1" ht="24.2" customHeight="1">
      <c r="A159" s="34"/>
      <c r="B159" s="35"/>
      <c r="C159" s="193" t="s">
        <v>280</v>
      </c>
      <c r="D159" s="193" t="s">
        <v>190</v>
      </c>
      <c r="E159" s="194" t="s">
        <v>1694</v>
      </c>
      <c r="F159" s="195" t="s">
        <v>1695</v>
      </c>
      <c r="G159" s="196" t="s">
        <v>193</v>
      </c>
      <c r="H159" s="197">
        <v>68.772999999999996</v>
      </c>
      <c r="I159" s="198"/>
      <c r="J159" s="199">
        <f>ROUND(I159*H159,2)</f>
        <v>0</v>
      </c>
      <c r="K159" s="200"/>
      <c r="L159" s="39"/>
      <c r="M159" s="201" t="s">
        <v>1</v>
      </c>
      <c r="N159" s="202" t="s">
        <v>41</v>
      </c>
      <c r="O159" s="71"/>
      <c r="P159" s="203">
        <f>O159*H159</f>
        <v>0</v>
      </c>
      <c r="Q159" s="203">
        <v>0.28361999999999998</v>
      </c>
      <c r="R159" s="203">
        <f>Q159*H159</f>
        <v>19.505398259999996</v>
      </c>
      <c r="S159" s="203">
        <v>0</v>
      </c>
      <c r="T159" s="204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5" t="s">
        <v>194</v>
      </c>
      <c r="AT159" s="205" t="s">
        <v>190</v>
      </c>
      <c r="AU159" s="205" t="s">
        <v>85</v>
      </c>
      <c r="AY159" s="17" t="s">
        <v>188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7" t="s">
        <v>83</v>
      </c>
      <c r="BK159" s="206">
        <f>ROUND(I159*H159,2)</f>
        <v>0</v>
      </c>
      <c r="BL159" s="17" t="s">
        <v>194</v>
      </c>
      <c r="BM159" s="205" t="s">
        <v>1696</v>
      </c>
    </row>
    <row r="160" spans="1:65" s="12" customFormat="1" ht="22.9" customHeight="1">
      <c r="B160" s="177"/>
      <c r="C160" s="178"/>
      <c r="D160" s="179" t="s">
        <v>75</v>
      </c>
      <c r="E160" s="191" t="s">
        <v>230</v>
      </c>
      <c r="F160" s="191" t="s">
        <v>566</v>
      </c>
      <c r="G160" s="178"/>
      <c r="H160" s="178"/>
      <c r="I160" s="181"/>
      <c r="J160" s="192">
        <f>BK160</f>
        <v>0</v>
      </c>
      <c r="K160" s="178"/>
      <c r="L160" s="183"/>
      <c r="M160" s="184"/>
      <c r="N160" s="185"/>
      <c r="O160" s="185"/>
      <c r="P160" s="186">
        <f>SUM(P161:P174)</f>
        <v>0</v>
      </c>
      <c r="Q160" s="185"/>
      <c r="R160" s="186">
        <f>SUM(R161:R174)</f>
        <v>171.67285055999997</v>
      </c>
      <c r="S160" s="185"/>
      <c r="T160" s="187">
        <f>SUM(T161:T174)</f>
        <v>13.157</v>
      </c>
      <c r="AR160" s="188" t="s">
        <v>83</v>
      </c>
      <c r="AT160" s="189" t="s">
        <v>75</v>
      </c>
      <c r="AU160" s="189" t="s">
        <v>83</v>
      </c>
      <c r="AY160" s="188" t="s">
        <v>188</v>
      </c>
      <c r="BK160" s="190">
        <f>SUM(BK161:BK174)</f>
        <v>0</v>
      </c>
    </row>
    <row r="161" spans="1:65" s="2" customFormat="1" ht="24.2" customHeight="1">
      <c r="A161" s="34"/>
      <c r="B161" s="35"/>
      <c r="C161" s="193" t="s">
        <v>7</v>
      </c>
      <c r="D161" s="193" t="s">
        <v>190</v>
      </c>
      <c r="E161" s="194" t="s">
        <v>1697</v>
      </c>
      <c r="F161" s="195" t="s">
        <v>1698</v>
      </c>
      <c r="G161" s="196" t="s">
        <v>243</v>
      </c>
      <c r="H161" s="197">
        <v>565.35699999999997</v>
      </c>
      <c r="I161" s="198"/>
      <c r="J161" s="199">
        <f>ROUND(I161*H161,2)</f>
        <v>0</v>
      </c>
      <c r="K161" s="200"/>
      <c r="L161" s="39"/>
      <c r="M161" s="201" t="s">
        <v>1</v>
      </c>
      <c r="N161" s="202" t="s">
        <v>41</v>
      </c>
      <c r="O161" s="71"/>
      <c r="P161" s="203">
        <f>O161*H161</f>
        <v>0</v>
      </c>
      <c r="Q161" s="203">
        <v>0.1295</v>
      </c>
      <c r="R161" s="203">
        <f>Q161*H161</f>
        <v>73.213731499999994</v>
      </c>
      <c r="S161" s="203">
        <v>0</v>
      </c>
      <c r="T161" s="204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5" t="s">
        <v>194</v>
      </c>
      <c r="AT161" s="205" t="s">
        <v>190</v>
      </c>
      <c r="AU161" s="205" t="s">
        <v>85</v>
      </c>
      <c r="AY161" s="17" t="s">
        <v>188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7" t="s">
        <v>83</v>
      </c>
      <c r="BK161" s="206">
        <f>ROUND(I161*H161,2)</f>
        <v>0</v>
      </c>
      <c r="BL161" s="17" t="s">
        <v>194</v>
      </c>
      <c r="BM161" s="205" t="s">
        <v>1699</v>
      </c>
    </row>
    <row r="162" spans="1:65" s="13" customFormat="1" ht="11.25">
      <c r="B162" s="207"/>
      <c r="C162" s="208"/>
      <c r="D162" s="209" t="s">
        <v>196</v>
      </c>
      <c r="E162" s="210" t="s">
        <v>1</v>
      </c>
      <c r="F162" s="211" t="s">
        <v>1700</v>
      </c>
      <c r="G162" s="208"/>
      <c r="H162" s="212">
        <v>548.45699999999999</v>
      </c>
      <c r="I162" s="213"/>
      <c r="J162" s="208"/>
      <c r="K162" s="208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196</v>
      </c>
      <c r="AU162" s="218" t="s">
        <v>85</v>
      </c>
      <c r="AV162" s="13" t="s">
        <v>85</v>
      </c>
      <c r="AW162" s="13" t="s">
        <v>32</v>
      </c>
      <c r="AX162" s="13" t="s">
        <v>76</v>
      </c>
      <c r="AY162" s="218" t="s">
        <v>188</v>
      </c>
    </row>
    <row r="163" spans="1:65" s="13" customFormat="1" ht="11.25">
      <c r="B163" s="207"/>
      <c r="C163" s="208"/>
      <c r="D163" s="209" t="s">
        <v>196</v>
      </c>
      <c r="E163" s="210" t="s">
        <v>1</v>
      </c>
      <c r="F163" s="211" t="s">
        <v>1701</v>
      </c>
      <c r="G163" s="208"/>
      <c r="H163" s="212">
        <v>16.899999999999999</v>
      </c>
      <c r="I163" s="213"/>
      <c r="J163" s="208"/>
      <c r="K163" s="208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196</v>
      </c>
      <c r="AU163" s="218" t="s">
        <v>85</v>
      </c>
      <c r="AV163" s="13" t="s">
        <v>85</v>
      </c>
      <c r="AW163" s="13" t="s">
        <v>32</v>
      </c>
      <c r="AX163" s="13" t="s">
        <v>76</v>
      </c>
      <c r="AY163" s="218" t="s">
        <v>188</v>
      </c>
    </row>
    <row r="164" spans="1:65" s="14" customFormat="1" ht="11.25">
      <c r="B164" s="219"/>
      <c r="C164" s="220"/>
      <c r="D164" s="209" t="s">
        <v>196</v>
      </c>
      <c r="E164" s="221" t="s">
        <v>1</v>
      </c>
      <c r="F164" s="222" t="s">
        <v>200</v>
      </c>
      <c r="G164" s="220"/>
      <c r="H164" s="223">
        <v>565.35699999999997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196</v>
      </c>
      <c r="AU164" s="229" t="s">
        <v>85</v>
      </c>
      <c r="AV164" s="14" t="s">
        <v>194</v>
      </c>
      <c r="AW164" s="14" t="s">
        <v>32</v>
      </c>
      <c r="AX164" s="14" t="s">
        <v>83</v>
      </c>
      <c r="AY164" s="229" t="s">
        <v>188</v>
      </c>
    </row>
    <row r="165" spans="1:65" s="2" customFormat="1" ht="14.45" customHeight="1">
      <c r="A165" s="34"/>
      <c r="B165" s="35"/>
      <c r="C165" s="240" t="s">
        <v>287</v>
      </c>
      <c r="D165" s="240" t="s">
        <v>406</v>
      </c>
      <c r="E165" s="241" t="s">
        <v>1702</v>
      </c>
      <c r="F165" s="242" t="s">
        <v>1703</v>
      </c>
      <c r="G165" s="243" t="s">
        <v>243</v>
      </c>
      <c r="H165" s="244">
        <v>576.66399999999999</v>
      </c>
      <c r="I165" s="245"/>
      <c r="J165" s="246">
        <f>ROUND(I165*H165,2)</f>
        <v>0</v>
      </c>
      <c r="K165" s="247"/>
      <c r="L165" s="248"/>
      <c r="M165" s="249" t="s">
        <v>1</v>
      </c>
      <c r="N165" s="250" t="s">
        <v>41</v>
      </c>
      <c r="O165" s="71"/>
      <c r="P165" s="203">
        <f>O165*H165</f>
        <v>0</v>
      </c>
      <c r="Q165" s="203">
        <v>5.6120000000000003E-2</v>
      </c>
      <c r="R165" s="203">
        <f>Q165*H165</f>
        <v>32.362383680000001</v>
      </c>
      <c r="S165" s="203">
        <v>0</v>
      </c>
      <c r="T165" s="204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5" t="s">
        <v>225</v>
      </c>
      <c r="AT165" s="205" t="s">
        <v>406</v>
      </c>
      <c r="AU165" s="205" t="s">
        <v>85</v>
      </c>
      <c r="AY165" s="17" t="s">
        <v>188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7" t="s">
        <v>83</v>
      </c>
      <c r="BK165" s="206">
        <f>ROUND(I165*H165,2)</f>
        <v>0</v>
      </c>
      <c r="BL165" s="17" t="s">
        <v>194</v>
      </c>
      <c r="BM165" s="205" t="s">
        <v>1704</v>
      </c>
    </row>
    <row r="166" spans="1:65" s="13" customFormat="1" ht="11.25">
      <c r="B166" s="207"/>
      <c r="C166" s="208"/>
      <c r="D166" s="209" t="s">
        <v>196</v>
      </c>
      <c r="E166" s="208"/>
      <c r="F166" s="211" t="s">
        <v>1705</v>
      </c>
      <c r="G166" s="208"/>
      <c r="H166" s="212">
        <v>576.66399999999999</v>
      </c>
      <c r="I166" s="213"/>
      <c r="J166" s="208"/>
      <c r="K166" s="208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196</v>
      </c>
      <c r="AU166" s="218" t="s">
        <v>85</v>
      </c>
      <c r="AV166" s="13" t="s">
        <v>85</v>
      </c>
      <c r="AW166" s="13" t="s">
        <v>4</v>
      </c>
      <c r="AX166" s="13" t="s">
        <v>83</v>
      </c>
      <c r="AY166" s="218" t="s">
        <v>188</v>
      </c>
    </row>
    <row r="167" spans="1:65" s="2" customFormat="1" ht="24.2" customHeight="1">
      <c r="A167" s="34"/>
      <c r="B167" s="35"/>
      <c r="C167" s="193" t="s">
        <v>291</v>
      </c>
      <c r="D167" s="193" t="s">
        <v>190</v>
      </c>
      <c r="E167" s="194" t="s">
        <v>1706</v>
      </c>
      <c r="F167" s="195" t="s">
        <v>1707</v>
      </c>
      <c r="G167" s="196" t="s">
        <v>248</v>
      </c>
      <c r="H167" s="197">
        <v>20.861999999999998</v>
      </c>
      <c r="I167" s="198"/>
      <c r="J167" s="199">
        <f>ROUND(I167*H167,2)</f>
        <v>0</v>
      </c>
      <c r="K167" s="200"/>
      <c r="L167" s="39"/>
      <c r="M167" s="201" t="s">
        <v>1</v>
      </c>
      <c r="N167" s="202" t="s">
        <v>41</v>
      </c>
      <c r="O167" s="71"/>
      <c r="P167" s="203">
        <f>O167*H167</f>
        <v>0</v>
      </c>
      <c r="Q167" s="203">
        <v>2.2563399999999998</v>
      </c>
      <c r="R167" s="203">
        <f>Q167*H167</f>
        <v>47.071765079999992</v>
      </c>
      <c r="S167" s="203">
        <v>0</v>
      </c>
      <c r="T167" s="204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5" t="s">
        <v>194</v>
      </c>
      <c r="AT167" s="205" t="s">
        <v>190</v>
      </c>
      <c r="AU167" s="205" t="s">
        <v>85</v>
      </c>
      <c r="AY167" s="17" t="s">
        <v>188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7" t="s">
        <v>83</v>
      </c>
      <c r="BK167" s="206">
        <f>ROUND(I167*H167,2)</f>
        <v>0</v>
      </c>
      <c r="BL167" s="17" t="s">
        <v>194</v>
      </c>
      <c r="BM167" s="205" t="s">
        <v>1708</v>
      </c>
    </row>
    <row r="168" spans="1:65" s="13" customFormat="1" ht="11.25">
      <c r="B168" s="207"/>
      <c r="C168" s="208"/>
      <c r="D168" s="209" t="s">
        <v>196</v>
      </c>
      <c r="E168" s="210" t="s">
        <v>1</v>
      </c>
      <c r="F168" s="211" t="s">
        <v>1709</v>
      </c>
      <c r="G168" s="208"/>
      <c r="H168" s="212">
        <v>16.960999999999999</v>
      </c>
      <c r="I168" s="213"/>
      <c r="J168" s="208"/>
      <c r="K168" s="208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196</v>
      </c>
      <c r="AU168" s="218" t="s">
        <v>85</v>
      </c>
      <c r="AV168" s="13" t="s">
        <v>85</v>
      </c>
      <c r="AW168" s="13" t="s">
        <v>32</v>
      </c>
      <c r="AX168" s="13" t="s">
        <v>76</v>
      </c>
      <c r="AY168" s="218" t="s">
        <v>188</v>
      </c>
    </row>
    <row r="169" spans="1:65" s="13" customFormat="1" ht="11.25">
      <c r="B169" s="207"/>
      <c r="C169" s="208"/>
      <c r="D169" s="209" t="s">
        <v>196</v>
      </c>
      <c r="E169" s="210" t="s">
        <v>1</v>
      </c>
      <c r="F169" s="211" t="s">
        <v>1710</v>
      </c>
      <c r="G169" s="208"/>
      <c r="H169" s="212">
        <v>3.9009999999999998</v>
      </c>
      <c r="I169" s="213"/>
      <c r="J169" s="208"/>
      <c r="K169" s="208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196</v>
      </c>
      <c r="AU169" s="218" t="s">
        <v>85</v>
      </c>
      <c r="AV169" s="13" t="s">
        <v>85</v>
      </c>
      <c r="AW169" s="13" t="s">
        <v>32</v>
      </c>
      <c r="AX169" s="13" t="s">
        <v>76</v>
      </c>
      <c r="AY169" s="218" t="s">
        <v>188</v>
      </c>
    </row>
    <row r="170" spans="1:65" s="14" customFormat="1" ht="11.25">
      <c r="B170" s="219"/>
      <c r="C170" s="220"/>
      <c r="D170" s="209" t="s">
        <v>196</v>
      </c>
      <c r="E170" s="221" t="s">
        <v>1</v>
      </c>
      <c r="F170" s="222" t="s">
        <v>200</v>
      </c>
      <c r="G170" s="220"/>
      <c r="H170" s="223">
        <v>20.861999999999998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196</v>
      </c>
      <c r="AU170" s="229" t="s">
        <v>85</v>
      </c>
      <c r="AV170" s="14" t="s">
        <v>194</v>
      </c>
      <c r="AW170" s="14" t="s">
        <v>32</v>
      </c>
      <c r="AX170" s="14" t="s">
        <v>83</v>
      </c>
      <c r="AY170" s="229" t="s">
        <v>188</v>
      </c>
    </row>
    <row r="171" spans="1:65" s="2" customFormat="1" ht="24.2" customHeight="1">
      <c r="A171" s="34"/>
      <c r="B171" s="35"/>
      <c r="C171" s="193" t="s">
        <v>295</v>
      </c>
      <c r="D171" s="193" t="s">
        <v>190</v>
      </c>
      <c r="E171" s="194" t="s">
        <v>1711</v>
      </c>
      <c r="F171" s="195" t="s">
        <v>1712</v>
      </c>
      <c r="G171" s="196" t="s">
        <v>243</v>
      </c>
      <c r="H171" s="197">
        <v>60.01</v>
      </c>
      <c r="I171" s="198"/>
      <c r="J171" s="199">
        <f>ROUND(I171*H171,2)</f>
        <v>0</v>
      </c>
      <c r="K171" s="200"/>
      <c r="L171" s="39"/>
      <c r="M171" s="201" t="s">
        <v>1</v>
      </c>
      <c r="N171" s="202" t="s">
        <v>41</v>
      </c>
      <c r="O171" s="71"/>
      <c r="P171" s="203">
        <f>O171*H171</f>
        <v>0</v>
      </c>
      <c r="Q171" s="203">
        <v>0.16370999999999999</v>
      </c>
      <c r="R171" s="203">
        <f>Q171*H171</f>
        <v>9.8242370999999995</v>
      </c>
      <c r="S171" s="203">
        <v>0</v>
      </c>
      <c r="T171" s="204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5" t="s">
        <v>194</v>
      </c>
      <c r="AT171" s="205" t="s">
        <v>190</v>
      </c>
      <c r="AU171" s="205" t="s">
        <v>85</v>
      </c>
      <c r="AY171" s="17" t="s">
        <v>188</v>
      </c>
      <c r="BE171" s="206">
        <f>IF(N171="základní",J171,0)</f>
        <v>0</v>
      </c>
      <c r="BF171" s="206">
        <f>IF(N171="snížená",J171,0)</f>
        <v>0</v>
      </c>
      <c r="BG171" s="206">
        <f>IF(N171="zákl. přenesená",J171,0)</f>
        <v>0</v>
      </c>
      <c r="BH171" s="206">
        <f>IF(N171="sníž. přenesená",J171,0)</f>
        <v>0</v>
      </c>
      <c r="BI171" s="206">
        <f>IF(N171="nulová",J171,0)</f>
        <v>0</v>
      </c>
      <c r="BJ171" s="17" t="s">
        <v>83</v>
      </c>
      <c r="BK171" s="206">
        <f>ROUND(I171*H171,2)</f>
        <v>0</v>
      </c>
      <c r="BL171" s="17" t="s">
        <v>194</v>
      </c>
      <c r="BM171" s="205" t="s">
        <v>1713</v>
      </c>
    </row>
    <row r="172" spans="1:65" s="2" customFormat="1" ht="24.2" customHeight="1">
      <c r="A172" s="34"/>
      <c r="B172" s="35"/>
      <c r="C172" s="240" t="s">
        <v>299</v>
      </c>
      <c r="D172" s="240" t="s">
        <v>406</v>
      </c>
      <c r="E172" s="241" t="s">
        <v>1714</v>
      </c>
      <c r="F172" s="242" t="s">
        <v>1715</v>
      </c>
      <c r="G172" s="243" t="s">
        <v>243</v>
      </c>
      <c r="H172" s="244">
        <v>60.01</v>
      </c>
      <c r="I172" s="245"/>
      <c r="J172" s="246">
        <f>ROUND(I172*H172,2)</f>
        <v>0</v>
      </c>
      <c r="K172" s="247"/>
      <c r="L172" s="248"/>
      <c r="M172" s="249" t="s">
        <v>1</v>
      </c>
      <c r="N172" s="250" t="s">
        <v>41</v>
      </c>
      <c r="O172" s="71"/>
      <c r="P172" s="203">
        <f>O172*H172</f>
        <v>0</v>
      </c>
      <c r="Q172" s="203">
        <v>0.15332000000000001</v>
      </c>
      <c r="R172" s="203">
        <f>Q172*H172</f>
        <v>9.2007332000000002</v>
      </c>
      <c r="S172" s="203">
        <v>0</v>
      </c>
      <c r="T172" s="204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5" t="s">
        <v>225</v>
      </c>
      <c r="AT172" s="205" t="s">
        <v>406</v>
      </c>
      <c r="AU172" s="205" t="s">
        <v>85</v>
      </c>
      <c r="AY172" s="17" t="s">
        <v>188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7" t="s">
        <v>83</v>
      </c>
      <c r="BK172" s="206">
        <f>ROUND(I172*H172,2)</f>
        <v>0</v>
      </c>
      <c r="BL172" s="17" t="s">
        <v>194</v>
      </c>
      <c r="BM172" s="205" t="s">
        <v>1716</v>
      </c>
    </row>
    <row r="173" spans="1:65" s="2" customFormat="1" ht="24.2" customHeight="1">
      <c r="A173" s="34"/>
      <c r="B173" s="35"/>
      <c r="C173" s="193" t="s">
        <v>304</v>
      </c>
      <c r="D173" s="193" t="s">
        <v>190</v>
      </c>
      <c r="E173" s="194" t="s">
        <v>1717</v>
      </c>
      <c r="F173" s="195" t="s">
        <v>1718</v>
      </c>
      <c r="G173" s="196" t="s">
        <v>243</v>
      </c>
      <c r="H173" s="197">
        <v>52.628</v>
      </c>
      <c r="I173" s="198"/>
      <c r="J173" s="199">
        <f>ROUND(I173*H173,2)</f>
        <v>0</v>
      </c>
      <c r="K173" s="200"/>
      <c r="L173" s="39"/>
      <c r="M173" s="201" t="s">
        <v>1</v>
      </c>
      <c r="N173" s="202" t="s">
        <v>41</v>
      </c>
      <c r="O173" s="71"/>
      <c r="P173" s="203">
        <f>O173*H173</f>
        <v>0</v>
      </c>
      <c r="Q173" s="203">
        <v>0</v>
      </c>
      <c r="R173" s="203">
        <f>Q173*H173</f>
        <v>0</v>
      </c>
      <c r="S173" s="203">
        <v>0.25</v>
      </c>
      <c r="T173" s="204">
        <f>S173*H173</f>
        <v>13.157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5" t="s">
        <v>194</v>
      </c>
      <c r="AT173" s="205" t="s">
        <v>190</v>
      </c>
      <c r="AU173" s="205" t="s">
        <v>85</v>
      </c>
      <c r="AY173" s="17" t="s">
        <v>188</v>
      </c>
      <c r="BE173" s="206">
        <f>IF(N173="základní",J173,0)</f>
        <v>0</v>
      </c>
      <c r="BF173" s="206">
        <f>IF(N173="snížená",J173,0)</f>
        <v>0</v>
      </c>
      <c r="BG173" s="206">
        <f>IF(N173="zákl. přenesená",J173,0)</f>
        <v>0</v>
      </c>
      <c r="BH173" s="206">
        <f>IF(N173="sníž. přenesená",J173,0)</f>
        <v>0</v>
      </c>
      <c r="BI173" s="206">
        <f>IF(N173="nulová",J173,0)</f>
        <v>0</v>
      </c>
      <c r="BJ173" s="17" t="s">
        <v>83</v>
      </c>
      <c r="BK173" s="206">
        <f>ROUND(I173*H173,2)</f>
        <v>0</v>
      </c>
      <c r="BL173" s="17" t="s">
        <v>194</v>
      </c>
      <c r="BM173" s="205" t="s">
        <v>1719</v>
      </c>
    </row>
    <row r="174" spans="1:65" s="13" customFormat="1" ht="11.25">
      <c r="B174" s="207"/>
      <c r="C174" s="208"/>
      <c r="D174" s="209" t="s">
        <v>196</v>
      </c>
      <c r="E174" s="210" t="s">
        <v>1</v>
      </c>
      <c r="F174" s="211" t="s">
        <v>1720</v>
      </c>
      <c r="G174" s="208"/>
      <c r="H174" s="212">
        <v>52.628</v>
      </c>
      <c r="I174" s="213"/>
      <c r="J174" s="208"/>
      <c r="K174" s="208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196</v>
      </c>
      <c r="AU174" s="218" t="s">
        <v>85</v>
      </c>
      <c r="AV174" s="13" t="s">
        <v>85</v>
      </c>
      <c r="AW174" s="13" t="s">
        <v>32</v>
      </c>
      <c r="AX174" s="13" t="s">
        <v>83</v>
      </c>
      <c r="AY174" s="218" t="s">
        <v>188</v>
      </c>
    </row>
    <row r="175" spans="1:65" s="12" customFormat="1" ht="22.9" customHeight="1">
      <c r="B175" s="177"/>
      <c r="C175" s="178"/>
      <c r="D175" s="179" t="s">
        <v>75</v>
      </c>
      <c r="E175" s="191" t="s">
        <v>672</v>
      </c>
      <c r="F175" s="191" t="s">
        <v>673</v>
      </c>
      <c r="G175" s="178"/>
      <c r="H175" s="178"/>
      <c r="I175" s="181"/>
      <c r="J175" s="192">
        <f>BK175</f>
        <v>0</v>
      </c>
      <c r="K175" s="178"/>
      <c r="L175" s="183"/>
      <c r="M175" s="184"/>
      <c r="N175" s="185"/>
      <c r="O175" s="185"/>
      <c r="P175" s="186">
        <f>SUM(P176:P183)</f>
        <v>0</v>
      </c>
      <c r="Q175" s="185"/>
      <c r="R175" s="186">
        <f>SUM(R176:R183)</f>
        <v>0</v>
      </c>
      <c r="S175" s="185"/>
      <c r="T175" s="187">
        <f>SUM(T176:T183)</f>
        <v>0</v>
      </c>
      <c r="AR175" s="188" t="s">
        <v>83</v>
      </c>
      <c r="AT175" s="189" t="s">
        <v>75</v>
      </c>
      <c r="AU175" s="189" t="s">
        <v>83</v>
      </c>
      <c r="AY175" s="188" t="s">
        <v>188</v>
      </c>
      <c r="BK175" s="190">
        <f>SUM(BK176:BK183)</f>
        <v>0</v>
      </c>
    </row>
    <row r="176" spans="1:65" s="2" customFormat="1" ht="14.45" customHeight="1">
      <c r="A176" s="34"/>
      <c r="B176" s="35"/>
      <c r="C176" s="193" t="s">
        <v>309</v>
      </c>
      <c r="D176" s="193" t="s">
        <v>190</v>
      </c>
      <c r="E176" s="194" t="s">
        <v>1721</v>
      </c>
      <c r="F176" s="195" t="s">
        <v>1722</v>
      </c>
      <c r="G176" s="196" t="s">
        <v>358</v>
      </c>
      <c r="H176" s="197">
        <v>479.21699999999998</v>
      </c>
      <c r="I176" s="198"/>
      <c r="J176" s="199">
        <f>ROUND(I176*H176,2)</f>
        <v>0</v>
      </c>
      <c r="K176" s="200"/>
      <c r="L176" s="39"/>
      <c r="M176" s="201" t="s">
        <v>1</v>
      </c>
      <c r="N176" s="202" t="s">
        <v>41</v>
      </c>
      <c r="O176" s="71"/>
      <c r="P176" s="203">
        <f>O176*H176</f>
        <v>0</v>
      </c>
      <c r="Q176" s="203">
        <v>0</v>
      </c>
      <c r="R176" s="203">
        <f>Q176*H176</f>
        <v>0</v>
      </c>
      <c r="S176" s="203">
        <v>0</v>
      </c>
      <c r="T176" s="204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5" t="s">
        <v>194</v>
      </c>
      <c r="AT176" s="205" t="s">
        <v>190</v>
      </c>
      <c r="AU176" s="205" t="s">
        <v>85</v>
      </c>
      <c r="AY176" s="17" t="s">
        <v>188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17" t="s">
        <v>83</v>
      </c>
      <c r="BK176" s="206">
        <f>ROUND(I176*H176,2)</f>
        <v>0</v>
      </c>
      <c r="BL176" s="17" t="s">
        <v>194</v>
      </c>
      <c r="BM176" s="205" t="s">
        <v>1723</v>
      </c>
    </row>
    <row r="177" spans="1:65" s="2" customFormat="1" ht="24.2" customHeight="1">
      <c r="A177" s="34"/>
      <c r="B177" s="35"/>
      <c r="C177" s="193" t="s">
        <v>314</v>
      </c>
      <c r="D177" s="193" t="s">
        <v>190</v>
      </c>
      <c r="E177" s="194" t="s">
        <v>1724</v>
      </c>
      <c r="F177" s="195" t="s">
        <v>1725</v>
      </c>
      <c r="G177" s="196" t="s">
        <v>358</v>
      </c>
      <c r="H177" s="197">
        <v>4312.9530000000004</v>
      </c>
      <c r="I177" s="198"/>
      <c r="J177" s="199">
        <f>ROUND(I177*H177,2)</f>
        <v>0</v>
      </c>
      <c r="K177" s="200"/>
      <c r="L177" s="39"/>
      <c r="M177" s="201" t="s">
        <v>1</v>
      </c>
      <c r="N177" s="202" t="s">
        <v>41</v>
      </c>
      <c r="O177" s="71"/>
      <c r="P177" s="203">
        <f>O177*H177</f>
        <v>0</v>
      </c>
      <c r="Q177" s="203">
        <v>0</v>
      </c>
      <c r="R177" s="203">
        <f>Q177*H177</f>
        <v>0</v>
      </c>
      <c r="S177" s="203">
        <v>0</v>
      </c>
      <c r="T177" s="204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5" t="s">
        <v>194</v>
      </c>
      <c r="AT177" s="205" t="s">
        <v>190</v>
      </c>
      <c r="AU177" s="205" t="s">
        <v>85</v>
      </c>
      <c r="AY177" s="17" t="s">
        <v>188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7" t="s">
        <v>83</v>
      </c>
      <c r="BK177" s="206">
        <f>ROUND(I177*H177,2)</f>
        <v>0</v>
      </c>
      <c r="BL177" s="17" t="s">
        <v>194</v>
      </c>
      <c r="BM177" s="205" t="s">
        <v>1726</v>
      </c>
    </row>
    <row r="178" spans="1:65" s="13" customFormat="1" ht="11.25">
      <c r="B178" s="207"/>
      <c r="C178" s="208"/>
      <c r="D178" s="209" t="s">
        <v>196</v>
      </c>
      <c r="E178" s="208"/>
      <c r="F178" s="211" t="s">
        <v>1727</v>
      </c>
      <c r="G178" s="208"/>
      <c r="H178" s="212">
        <v>4312.9530000000004</v>
      </c>
      <c r="I178" s="213"/>
      <c r="J178" s="208"/>
      <c r="K178" s="208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196</v>
      </c>
      <c r="AU178" s="218" t="s">
        <v>85</v>
      </c>
      <c r="AV178" s="13" t="s">
        <v>85</v>
      </c>
      <c r="AW178" s="13" t="s">
        <v>4</v>
      </c>
      <c r="AX178" s="13" t="s">
        <v>83</v>
      </c>
      <c r="AY178" s="218" t="s">
        <v>188</v>
      </c>
    </row>
    <row r="179" spans="1:65" s="2" customFormat="1" ht="24.2" customHeight="1">
      <c r="A179" s="34"/>
      <c r="B179" s="35"/>
      <c r="C179" s="193" t="s">
        <v>318</v>
      </c>
      <c r="D179" s="193" t="s">
        <v>190</v>
      </c>
      <c r="E179" s="194" t="s">
        <v>1728</v>
      </c>
      <c r="F179" s="195" t="s">
        <v>1729</v>
      </c>
      <c r="G179" s="196" t="s">
        <v>358</v>
      </c>
      <c r="H179" s="197">
        <v>479.21699999999998</v>
      </c>
      <c r="I179" s="198"/>
      <c r="J179" s="199">
        <f>ROUND(I179*H179,2)</f>
        <v>0</v>
      </c>
      <c r="K179" s="200"/>
      <c r="L179" s="39"/>
      <c r="M179" s="201" t="s">
        <v>1</v>
      </c>
      <c r="N179" s="202" t="s">
        <v>41</v>
      </c>
      <c r="O179" s="71"/>
      <c r="P179" s="203">
        <f>O179*H179</f>
        <v>0</v>
      </c>
      <c r="Q179" s="203">
        <v>0</v>
      </c>
      <c r="R179" s="203">
        <f>Q179*H179</f>
        <v>0</v>
      </c>
      <c r="S179" s="203">
        <v>0</v>
      </c>
      <c r="T179" s="204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5" t="s">
        <v>194</v>
      </c>
      <c r="AT179" s="205" t="s">
        <v>190</v>
      </c>
      <c r="AU179" s="205" t="s">
        <v>85</v>
      </c>
      <c r="AY179" s="17" t="s">
        <v>188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7" t="s">
        <v>83</v>
      </c>
      <c r="BK179" s="206">
        <f>ROUND(I179*H179,2)</f>
        <v>0</v>
      </c>
      <c r="BL179" s="17" t="s">
        <v>194</v>
      </c>
      <c r="BM179" s="205" t="s">
        <v>1730</v>
      </c>
    </row>
    <row r="180" spans="1:65" s="2" customFormat="1" ht="37.9" customHeight="1">
      <c r="A180" s="34"/>
      <c r="B180" s="35"/>
      <c r="C180" s="193" t="s">
        <v>322</v>
      </c>
      <c r="D180" s="193" t="s">
        <v>190</v>
      </c>
      <c r="E180" s="194" t="s">
        <v>1731</v>
      </c>
      <c r="F180" s="195" t="s">
        <v>1732</v>
      </c>
      <c r="G180" s="196" t="s">
        <v>358</v>
      </c>
      <c r="H180" s="197">
        <v>281.61900000000003</v>
      </c>
      <c r="I180" s="198"/>
      <c r="J180" s="199">
        <f>ROUND(I180*H180,2)</f>
        <v>0</v>
      </c>
      <c r="K180" s="200"/>
      <c r="L180" s="39"/>
      <c r="M180" s="201" t="s">
        <v>1</v>
      </c>
      <c r="N180" s="202" t="s">
        <v>41</v>
      </c>
      <c r="O180" s="71"/>
      <c r="P180" s="203">
        <f>O180*H180</f>
        <v>0</v>
      </c>
      <c r="Q180" s="203">
        <v>0</v>
      </c>
      <c r="R180" s="203">
        <f>Q180*H180</f>
        <v>0</v>
      </c>
      <c r="S180" s="203">
        <v>0</v>
      </c>
      <c r="T180" s="204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5" t="s">
        <v>194</v>
      </c>
      <c r="AT180" s="205" t="s">
        <v>190</v>
      </c>
      <c r="AU180" s="205" t="s">
        <v>85</v>
      </c>
      <c r="AY180" s="17" t="s">
        <v>188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7" t="s">
        <v>83</v>
      </c>
      <c r="BK180" s="206">
        <f>ROUND(I180*H180,2)</f>
        <v>0</v>
      </c>
      <c r="BL180" s="17" t="s">
        <v>194</v>
      </c>
      <c r="BM180" s="205" t="s">
        <v>1733</v>
      </c>
    </row>
    <row r="181" spans="1:65" s="13" customFormat="1" ht="11.25">
      <c r="B181" s="207"/>
      <c r="C181" s="208"/>
      <c r="D181" s="209" t="s">
        <v>196</v>
      </c>
      <c r="E181" s="210" t="s">
        <v>1</v>
      </c>
      <c r="F181" s="211" t="s">
        <v>1734</v>
      </c>
      <c r="G181" s="208"/>
      <c r="H181" s="212">
        <v>281.61900000000003</v>
      </c>
      <c r="I181" s="213"/>
      <c r="J181" s="208"/>
      <c r="K181" s="208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196</v>
      </c>
      <c r="AU181" s="218" t="s">
        <v>85</v>
      </c>
      <c r="AV181" s="13" t="s">
        <v>85</v>
      </c>
      <c r="AW181" s="13" t="s">
        <v>32</v>
      </c>
      <c r="AX181" s="13" t="s">
        <v>83</v>
      </c>
      <c r="AY181" s="218" t="s">
        <v>188</v>
      </c>
    </row>
    <row r="182" spans="1:65" s="2" customFormat="1" ht="37.9" customHeight="1">
      <c r="A182" s="34"/>
      <c r="B182" s="35"/>
      <c r="C182" s="193" t="s">
        <v>326</v>
      </c>
      <c r="D182" s="193" t="s">
        <v>190</v>
      </c>
      <c r="E182" s="194" t="s">
        <v>1735</v>
      </c>
      <c r="F182" s="195" t="s">
        <v>1736</v>
      </c>
      <c r="G182" s="196" t="s">
        <v>358</v>
      </c>
      <c r="H182" s="197">
        <v>147.68899999999999</v>
      </c>
      <c r="I182" s="198"/>
      <c r="J182" s="199">
        <f>ROUND(I182*H182,2)</f>
        <v>0</v>
      </c>
      <c r="K182" s="200"/>
      <c r="L182" s="39"/>
      <c r="M182" s="201" t="s">
        <v>1</v>
      </c>
      <c r="N182" s="202" t="s">
        <v>41</v>
      </c>
      <c r="O182" s="71"/>
      <c r="P182" s="203">
        <f>O182*H182</f>
        <v>0</v>
      </c>
      <c r="Q182" s="203">
        <v>0</v>
      </c>
      <c r="R182" s="203">
        <f>Q182*H182</f>
        <v>0</v>
      </c>
      <c r="S182" s="203">
        <v>0</v>
      </c>
      <c r="T182" s="204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5" t="s">
        <v>194</v>
      </c>
      <c r="AT182" s="205" t="s">
        <v>190</v>
      </c>
      <c r="AU182" s="205" t="s">
        <v>85</v>
      </c>
      <c r="AY182" s="17" t="s">
        <v>188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7" t="s">
        <v>83</v>
      </c>
      <c r="BK182" s="206">
        <f>ROUND(I182*H182,2)</f>
        <v>0</v>
      </c>
      <c r="BL182" s="17" t="s">
        <v>194</v>
      </c>
      <c r="BM182" s="205" t="s">
        <v>1737</v>
      </c>
    </row>
    <row r="183" spans="1:65" s="2" customFormat="1" ht="37.9" customHeight="1">
      <c r="A183" s="34"/>
      <c r="B183" s="35"/>
      <c r="C183" s="193" t="s">
        <v>331</v>
      </c>
      <c r="D183" s="193" t="s">
        <v>190</v>
      </c>
      <c r="E183" s="194" t="s">
        <v>1738</v>
      </c>
      <c r="F183" s="195" t="s">
        <v>1739</v>
      </c>
      <c r="G183" s="196" t="s">
        <v>358</v>
      </c>
      <c r="H183" s="197">
        <v>49.908999999999999</v>
      </c>
      <c r="I183" s="198"/>
      <c r="J183" s="199">
        <f>ROUND(I183*H183,2)</f>
        <v>0</v>
      </c>
      <c r="K183" s="200"/>
      <c r="L183" s="39"/>
      <c r="M183" s="201" t="s">
        <v>1</v>
      </c>
      <c r="N183" s="202" t="s">
        <v>41</v>
      </c>
      <c r="O183" s="71"/>
      <c r="P183" s="203">
        <f>O183*H183</f>
        <v>0</v>
      </c>
      <c r="Q183" s="203">
        <v>0</v>
      </c>
      <c r="R183" s="203">
        <f>Q183*H183</f>
        <v>0</v>
      </c>
      <c r="S183" s="203">
        <v>0</v>
      </c>
      <c r="T183" s="204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5" t="s">
        <v>194</v>
      </c>
      <c r="AT183" s="205" t="s">
        <v>190</v>
      </c>
      <c r="AU183" s="205" t="s">
        <v>85</v>
      </c>
      <c r="AY183" s="17" t="s">
        <v>188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7" t="s">
        <v>83</v>
      </c>
      <c r="BK183" s="206">
        <f>ROUND(I183*H183,2)</f>
        <v>0</v>
      </c>
      <c r="BL183" s="17" t="s">
        <v>194</v>
      </c>
      <c r="BM183" s="205" t="s">
        <v>1740</v>
      </c>
    </row>
    <row r="184" spans="1:65" s="12" customFormat="1" ht="22.9" customHeight="1">
      <c r="B184" s="177"/>
      <c r="C184" s="178"/>
      <c r="D184" s="179" t="s">
        <v>75</v>
      </c>
      <c r="E184" s="191" t="s">
        <v>691</v>
      </c>
      <c r="F184" s="191" t="s">
        <v>692</v>
      </c>
      <c r="G184" s="178"/>
      <c r="H184" s="178"/>
      <c r="I184" s="181"/>
      <c r="J184" s="192">
        <f>BK184</f>
        <v>0</v>
      </c>
      <c r="K184" s="178"/>
      <c r="L184" s="183"/>
      <c r="M184" s="184"/>
      <c r="N184" s="185"/>
      <c r="O184" s="185"/>
      <c r="P184" s="186">
        <f>P185</f>
        <v>0</v>
      </c>
      <c r="Q184" s="185"/>
      <c r="R184" s="186">
        <f>R185</f>
        <v>0</v>
      </c>
      <c r="S184" s="185"/>
      <c r="T184" s="187">
        <f>T185</f>
        <v>0</v>
      </c>
      <c r="AR184" s="188" t="s">
        <v>83</v>
      </c>
      <c r="AT184" s="189" t="s">
        <v>75</v>
      </c>
      <c r="AU184" s="189" t="s">
        <v>83</v>
      </c>
      <c r="AY184" s="188" t="s">
        <v>188</v>
      </c>
      <c r="BK184" s="190">
        <f>BK185</f>
        <v>0</v>
      </c>
    </row>
    <row r="185" spans="1:65" s="2" customFormat="1" ht="24.2" customHeight="1">
      <c r="A185" s="34"/>
      <c r="B185" s="35"/>
      <c r="C185" s="193" t="s">
        <v>335</v>
      </c>
      <c r="D185" s="193" t="s">
        <v>190</v>
      </c>
      <c r="E185" s="194" t="s">
        <v>1741</v>
      </c>
      <c r="F185" s="195" t="s">
        <v>1742</v>
      </c>
      <c r="G185" s="196" t="s">
        <v>358</v>
      </c>
      <c r="H185" s="197">
        <v>303.15899999999999</v>
      </c>
      <c r="I185" s="198"/>
      <c r="J185" s="199">
        <f>ROUND(I185*H185,2)</f>
        <v>0</v>
      </c>
      <c r="K185" s="200"/>
      <c r="L185" s="39"/>
      <c r="M185" s="251" t="s">
        <v>1</v>
      </c>
      <c r="N185" s="252" t="s">
        <v>41</v>
      </c>
      <c r="O185" s="253"/>
      <c r="P185" s="254">
        <f>O185*H185</f>
        <v>0</v>
      </c>
      <c r="Q185" s="254">
        <v>0</v>
      </c>
      <c r="R185" s="254">
        <f>Q185*H185</f>
        <v>0</v>
      </c>
      <c r="S185" s="254">
        <v>0</v>
      </c>
      <c r="T185" s="25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5" t="s">
        <v>194</v>
      </c>
      <c r="AT185" s="205" t="s">
        <v>190</v>
      </c>
      <c r="AU185" s="205" t="s">
        <v>85</v>
      </c>
      <c r="AY185" s="17" t="s">
        <v>188</v>
      </c>
      <c r="BE185" s="206">
        <f>IF(N185="základní",J185,0)</f>
        <v>0</v>
      </c>
      <c r="BF185" s="206">
        <f>IF(N185="snížená",J185,0)</f>
        <v>0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17" t="s">
        <v>83</v>
      </c>
      <c r="BK185" s="206">
        <f>ROUND(I185*H185,2)</f>
        <v>0</v>
      </c>
      <c r="BL185" s="17" t="s">
        <v>194</v>
      </c>
      <c r="BM185" s="205" t="s">
        <v>1743</v>
      </c>
    </row>
    <row r="186" spans="1:65" s="2" customFormat="1" ht="6.95" customHeight="1">
      <c r="A186" s="34"/>
      <c r="B186" s="54"/>
      <c r="C186" s="55"/>
      <c r="D186" s="55"/>
      <c r="E186" s="55"/>
      <c r="F186" s="55"/>
      <c r="G186" s="55"/>
      <c r="H186" s="55"/>
      <c r="I186" s="55"/>
      <c r="J186" s="55"/>
      <c r="K186" s="55"/>
      <c r="L186" s="39"/>
      <c r="M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</row>
  </sheetData>
  <sheetProtection algorithmName="SHA-512" hashValue="zQ/fy1/siIhR9qYf7yCfiAtzO2KKZc8wYByUDwJ3d3+ofjo9F3vFxNJryS4m/tDcdQamBxhKtqeTnIHolQFbBA==" saltValue="ZiYET8S8binpDP6n1o+VgZUNvy/bhaqsDC9yqczRXhOoQhy5nVGA+sHTJgeH0vpC23uZrmsOoRrA2NnzxBrPYA==" spinCount="100000" sheet="1" objects="1" scenarios="1" formatColumns="0" formatRows="0" autoFilter="0"/>
  <autoFilter ref="C123:K185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109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0"/>
      <c r="AT3" s="17" t="s">
        <v>85</v>
      </c>
    </row>
    <row r="4" spans="1:46" s="1" customFormat="1" ht="24.95" customHeight="1">
      <c r="B4" s="20"/>
      <c r="D4" s="118" t="s">
        <v>116</v>
      </c>
      <c r="L4" s="20"/>
      <c r="M4" s="11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0" t="s">
        <v>16</v>
      </c>
      <c r="L6" s="20"/>
    </row>
    <row r="7" spans="1:46" s="1" customFormat="1" ht="26.25" customHeight="1">
      <c r="B7" s="20"/>
      <c r="E7" s="316" t="str">
        <f>'Rekapitulace stavby'!K6</f>
        <v>Zateplení a oprava zpevněných ploch vč. hydroizolace MŠ B. Dvorského 1009/2</v>
      </c>
      <c r="F7" s="317"/>
      <c r="G7" s="317"/>
      <c r="H7" s="317"/>
      <c r="L7" s="20"/>
    </row>
    <row r="8" spans="1:46" s="2" customFormat="1" ht="12" customHeight="1">
      <c r="A8" s="34"/>
      <c r="B8" s="39"/>
      <c r="C8" s="34"/>
      <c r="D8" s="120" t="s">
        <v>129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8" t="s">
        <v>1744</v>
      </c>
      <c r="F9" s="319"/>
      <c r="G9" s="319"/>
      <c r="H9" s="31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0" t="s">
        <v>18</v>
      </c>
      <c r="E11" s="34"/>
      <c r="F11" s="110" t="s">
        <v>1</v>
      </c>
      <c r="G11" s="34"/>
      <c r="H11" s="34"/>
      <c r="I11" s="120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0" t="s">
        <v>20</v>
      </c>
      <c r="E12" s="34"/>
      <c r="F12" s="110" t="s">
        <v>21</v>
      </c>
      <c r="G12" s="34"/>
      <c r="H12" s="34"/>
      <c r="I12" s="120" t="s">
        <v>22</v>
      </c>
      <c r="J12" s="121" t="str">
        <f>'Rekapitulace stavby'!AN8</f>
        <v>6. 10. 2021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0" t="s">
        <v>24</v>
      </c>
      <c r="E14" s="34"/>
      <c r="F14" s="34"/>
      <c r="G14" s="34"/>
      <c r="H14" s="34"/>
      <c r="I14" s="120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26</v>
      </c>
      <c r="F15" s="34"/>
      <c r="G15" s="34"/>
      <c r="H15" s="34"/>
      <c r="I15" s="120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0" t="s">
        <v>28</v>
      </c>
      <c r="E17" s="34"/>
      <c r="F17" s="34"/>
      <c r="G17" s="34"/>
      <c r="H17" s="34"/>
      <c r="I17" s="120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0" t="str">
        <f>'Rekapitulace stavby'!E14</f>
        <v>Vyplň údaj</v>
      </c>
      <c r="F18" s="321"/>
      <c r="G18" s="321"/>
      <c r="H18" s="321"/>
      <c r="I18" s="120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0" t="s">
        <v>30</v>
      </c>
      <c r="E20" s="34"/>
      <c r="F20" s="34"/>
      <c r="G20" s="34"/>
      <c r="H20" s="34"/>
      <c r="I20" s="120" t="s">
        <v>25</v>
      </c>
      <c r="J20" s="110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31</v>
      </c>
      <c r="F21" s="34"/>
      <c r="G21" s="34"/>
      <c r="H21" s="34"/>
      <c r="I21" s="120" t="s">
        <v>27</v>
      </c>
      <c r="J21" s="110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0" t="s">
        <v>33</v>
      </c>
      <c r="E23" s="34"/>
      <c r="F23" s="34"/>
      <c r="G23" s="34"/>
      <c r="H23" s="34"/>
      <c r="I23" s="120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0" t="s">
        <v>27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0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2"/>
      <c r="B27" s="123"/>
      <c r="C27" s="122"/>
      <c r="D27" s="122"/>
      <c r="E27" s="322" t="s">
        <v>1</v>
      </c>
      <c r="F27" s="322"/>
      <c r="G27" s="322"/>
      <c r="H27" s="322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5"/>
      <c r="E29" s="125"/>
      <c r="F29" s="125"/>
      <c r="G29" s="125"/>
      <c r="H29" s="125"/>
      <c r="I29" s="125"/>
      <c r="J29" s="125"/>
      <c r="K29" s="125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6" t="s">
        <v>36</v>
      </c>
      <c r="E30" s="34"/>
      <c r="F30" s="34"/>
      <c r="G30" s="34"/>
      <c r="H30" s="34"/>
      <c r="I30" s="34"/>
      <c r="J30" s="127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8" t="s">
        <v>38</v>
      </c>
      <c r="G32" s="34"/>
      <c r="H32" s="34"/>
      <c r="I32" s="128" t="s">
        <v>37</v>
      </c>
      <c r="J32" s="128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40</v>
      </c>
      <c r="E33" s="120" t="s">
        <v>41</v>
      </c>
      <c r="F33" s="130">
        <f>ROUND((SUM(BE121:BE137)),  2)</f>
        <v>0</v>
      </c>
      <c r="G33" s="34"/>
      <c r="H33" s="34"/>
      <c r="I33" s="131">
        <v>0.21</v>
      </c>
      <c r="J33" s="130">
        <f>ROUND(((SUM(BE121:BE137))*I33),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20" t="s">
        <v>42</v>
      </c>
      <c r="F34" s="130">
        <f>ROUND((SUM(BF121:BF137)),  2)</f>
        <v>0</v>
      </c>
      <c r="G34" s="34"/>
      <c r="H34" s="34"/>
      <c r="I34" s="131">
        <v>0.15</v>
      </c>
      <c r="J34" s="130">
        <f>ROUND(((SUM(BF121:BF137))*I34),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20" t="s">
        <v>43</v>
      </c>
      <c r="F35" s="130">
        <f>ROUND((SUM(BG121:BG137)),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20" t="s">
        <v>44</v>
      </c>
      <c r="F36" s="130">
        <f>ROUND((SUM(BH121:BH137)),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0" t="s">
        <v>45</v>
      </c>
      <c r="F37" s="130">
        <f>ROUND((SUM(BI121:BI137)),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46</v>
      </c>
      <c r="E39" s="134"/>
      <c r="F39" s="134"/>
      <c r="G39" s="135" t="s">
        <v>47</v>
      </c>
      <c r="H39" s="136" t="s">
        <v>48</v>
      </c>
      <c r="I39" s="134"/>
      <c r="J39" s="137">
        <f>SUM(J30:J37)</f>
        <v>0</v>
      </c>
      <c r="K39" s="138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146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23" t="str">
        <f>E7</f>
        <v>Zateplení a oprava zpevněných ploch vč. hydroizolace MŠ B. Dvorského 1009/2</v>
      </c>
      <c r="F85" s="324"/>
      <c r="G85" s="324"/>
      <c r="H85" s="32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6" t="str">
        <f>E9</f>
        <v>VRN - Vedlejší a ostatní náklady</v>
      </c>
      <c r="F87" s="325"/>
      <c r="G87" s="325"/>
      <c r="H87" s="32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Ostrava-Bělský Les</v>
      </c>
      <c r="G89" s="36"/>
      <c r="H89" s="36"/>
      <c r="I89" s="29" t="s">
        <v>22</v>
      </c>
      <c r="J89" s="66" t="str">
        <f>IF(J12="","",J12)</f>
        <v>6. 10. 2021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S.m. Ostrava, M.o. Ostrava-Jih</v>
      </c>
      <c r="G91" s="36"/>
      <c r="H91" s="36"/>
      <c r="I91" s="29" t="s">
        <v>30</v>
      </c>
      <c r="J91" s="32" t="str">
        <f>E21</f>
        <v>Ing. Miroslav Havlásek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0" t="s">
        <v>147</v>
      </c>
      <c r="D94" s="151"/>
      <c r="E94" s="151"/>
      <c r="F94" s="151"/>
      <c r="G94" s="151"/>
      <c r="H94" s="151"/>
      <c r="I94" s="151"/>
      <c r="J94" s="152" t="s">
        <v>148</v>
      </c>
      <c r="K94" s="15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3" t="s">
        <v>149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150</v>
      </c>
    </row>
    <row r="97" spans="1:31" s="9" customFormat="1" ht="24.95" customHeight="1">
      <c r="B97" s="154"/>
      <c r="C97" s="155"/>
      <c r="D97" s="156" t="s">
        <v>1745</v>
      </c>
      <c r="E97" s="157"/>
      <c r="F97" s="157"/>
      <c r="G97" s="157"/>
      <c r="H97" s="157"/>
      <c r="I97" s="157"/>
      <c r="J97" s="158">
        <f>J122</f>
        <v>0</v>
      </c>
      <c r="K97" s="155"/>
      <c r="L97" s="159"/>
    </row>
    <row r="98" spans="1:31" s="10" customFormat="1" ht="19.899999999999999" customHeight="1">
      <c r="B98" s="160"/>
      <c r="C98" s="104"/>
      <c r="D98" s="161" t="s">
        <v>1746</v>
      </c>
      <c r="E98" s="162"/>
      <c r="F98" s="162"/>
      <c r="G98" s="162"/>
      <c r="H98" s="162"/>
      <c r="I98" s="162"/>
      <c r="J98" s="163">
        <f>J123</f>
        <v>0</v>
      </c>
      <c r="K98" s="104"/>
      <c r="L98" s="164"/>
    </row>
    <row r="99" spans="1:31" s="10" customFormat="1" ht="19.899999999999999" customHeight="1">
      <c r="B99" s="160"/>
      <c r="C99" s="104"/>
      <c r="D99" s="161" t="s">
        <v>1747</v>
      </c>
      <c r="E99" s="162"/>
      <c r="F99" s="162"/>
      <c r="G99" s="162"/>
      <c r="H99" s="162"/>
      <c r="I99" s="162"/>
      <c r="J99" s="163">
        <f>J132</f>
        <v>0</v>
      </c>
      <c r="K99" s="104"/>
      <c r="L99" s="164"/>
    </row>
    <row r="100" spans="1:31" s="10" customFormat="1" ht="19.899999999999999" customHeight="1">
      <c r="B100" s="160"/>
      <c r="C100" s="104"/>
      <c r="D100" s="161" t="s">
        <v>1748</v>
      </c>
      <c r="E100" s="162"/>
      <c r="F100" s="162"/>
      <c r="G100" s="162"/>
      <c r="H100" s="162"/>
      <c r="I100" s="162"/>
      <c r="J100" s="163">
        <f>J134</f>
        <v>0</v>
      </c>
      <c r="K100" s="104"/>
      <c r="L100" s="164"/>
    </row>
    <row r="101" spans="1:31" s="10" customFormat="1" ht="19.899999999999999" customHeight="1">
      <c r="B101" s="160"/>
      <c r="C101" s="104"/>
      <c r="D101" s="161" t="s">
        <v>1749</v>
      </c>
      <c r="E101" s="162"/>
      <c r="F101" s="162"/>
      <c r="G101" s="162"/>
      <c r="H101" s="162"/>
      <c r="I101" s="162"/>
      <c r="J101" s="163">
        <f>J136</f>
        <v>0</v>
      </c>
      <c r="K101" s="104"/>
      <c r="L101" s="164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173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6.25" customHeight="1">
      <c r="A111" s="34"/>
      <c r="B111" s="35"/>
      <c r="C111" s="36"/>
      <c r="D111" s="36"/>
      <c r="E111" s="323" t="str">
        <f>E7</f>
        <v>Zateplení a oprava zpevněných ploch vč. hydroizolace MŠ B. Dvorského 1009/2</v>
      </c>
      <c r="F111" s="324"/>
      <c r="G111" s="324"/>
      <c r="H111" s="324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129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76" t="str">
        <f>E9</f>
        <v>VRN - Vedlejší a ostatní náklady</v>
      </c>
      <c r="F113" s="325"/>
      <c r="G113" s="325"/>
      <c r="H113" s="32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Ostrava-Bělský Les</v>
      </c>
      <c r="G115" s="36"/>
      <c r="H115" s="36"/>
      <c r="I115" s="29" t="s">
        <v>22</v>
      </c>
      <c r="J115" s="66" t="str">
        <f>IF(J12="","",J12)</f>
        <v>6. 10. 2021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S.m. Ostrava, M.o. Ostrava-Jih</v>
      </c>
      <c r="G117" s="36"/>
      <c r="H117" s="36"/>
      <c r="I117" s="29" t="s">
        <v>30</v>
      </c>
      <c r="J117" s="32" t="str">
        <f>E21</f>
        <v>Ing. Miroslav Havlásek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33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5"/>
      <c r="B120" s="166"/>
      <c r="C120" s="167" t="s">
        <v>174</v>
      </c>
      <c r="D120" s="168" t="s">
        <v>61</v>
      </c>
      <c r="E120" s="168" t="s">
        <v>57</v>
      </c>
      <c r="F120" s="168" t="s">
        <v>58</v>
      </c>
      <c r="G120" s="168" t="s">
        <v>175</v>
      </c>
      <c r="H120" s="168" t="s">
        <v>176</v>
      </c>
      <c r="I120" s="168" t="s">
        <v>177</v>
      </c>
      <c r="J120" s="169" t="s">
        <v>148</v>
      </c>
      <c r="K120" s="170" t="s">
        <v>178</v>
      </c>
      <c r="L120" s="171"/>
      <c r="M120" s="75" t="s">
        <v>1</v>
      </c>
      <c r="N120" s="76" t="s">
        <v>40</v>
      </c>
      <c r="O120" s="76" t="s">
        <v>179</v>
      </c>
      <c r="P120" s="76" t="s">
        <v>180</v>
      </c>
      <c r="Q120" s="76" t="s">
        <v>181</v>
      </c>
      <c r="R120" s="76" t="s">
        <v>182</v>
      </c>
      <c r="S120" s="76" t="s">
        <v>183</v>
      </c>
      <c r="T120" s="77" t="s">
        <v>184</v>
      </c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/>
    </row>
    <row r="121" spans="1:65" s="2" customFormat="1" ht="22.9" customHeight="1">
      <c r="A121" s="34"/>
      <c r="B121" s="35"/>
      <c r="C121" s="82" t="s">
        <v>185</v>
      </c>
      <c r="D121" s="36"/>
      <c r="E121" s="36"/>
      <c r="F121" s="36"/>
      <c r="G121" s="36"/>
      <c r="H121" s="36"/>
      <c r="I121" s="36"/>
      <c r="J121" s="172">
        <f>BK121</f>
        <v>0</v>
      </c>
      <c r="K121" s="36"/>
      <c r="L121" s="39"/>
      <c r="M121" s="78"/>
      <c r="N121" s="173"/>
      <c r="O121" s="79"/>
      <c r="P121" s="174">
        <f>P122</f>
        <v>0</v>
      </c>
      <c r="Q121" s="79"/>
      <c r="R121" s="174">
        <f>R122</f>
        <v>0</v>
      </c>
      <c r="S121" s="79"/>
      <c r="T121" s="175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75</v>
      </c>
      <c r="AU121" s="17" t="s">
        <v>150</v>
      </c>
      <c r="BK121" s="176">
        <f>BK122</f>
        <v>0</v>
      </c>
    </row>
    <row r="122" spans="1:65" s="12" customFormat="1" ht="25.9" customHeight="1">
      <c r="B122" s="177"/>
      <c r="C122" s="178"/>
      <c r="D122" s="179" t="s">
        <v>75</v>
      </c>
      <c r="E122" s="180" t="s">
        <v>107</v>
      </c>
      <c r="F122" s="180" t="s">
        <v>1750</v>
      </c>
      <c r="G122" s="178"/>
      <c r="H122" s="178"/>
      <c r="I122" s="181"/>
      <c r="J122" s="182">
        <f>BK122</f>
        <v>0</v>
      </c>
      <c r="K122" s="178"/>
      <c r="L122" s="183"/>
      <c r="M122" s="184"/>
      <c r="N122" s="185"/>
      <c r="O122" s="185"/>
      <c r="P122" s="186">
        <f>P123+P132+P134+P136</f>
        <v>0</v>
      </c>
      <c r="Q122" s="185"/>
      <c r="R122" s="186">
        <f>R123+R132+R134+R136</f>
        <v>0</v>
      </c>
      <c r="S122" s="185"/>
      <c r="T122" s="187">
        <f>T123+T132+T134+T136</f>
        <v>0</v>
      </c>
      <c r="AR122" s="188" t="s">
        <v>212</v>
      </c>
      <c r="AT122" s="189" t="s">
        <v>75</v>
      </c>
      <c r="AU122" s="189" t="s">
        <v>76</v>
      </c>
      <c r="AY122" s="188" t="s">
        <v>188</v>
      </c>
      <c r="BK122" s="190">
        <f>BK123+BK132+BK134+BK136</f>
        <v>0</v>
      </c>
    </row>
    <row r="123" spans="1:65" s="12" customFormat="1" ht="22.9" customHeight="1">
      <c r="B123" s="177"/>
      <c r="C123" s="178"/>
      <c r="D123" s="179" t="s">
        <v>75</v>
      </c>
      <c r="E123" s="191" t="s">
        <v>1751</v>
      </c>
      <c r="F123" s="191" t="s">
        <v>1752</v>
      </c>
      <c r="G123" s="178"/>
      <c r="H123" s="178"/>
      <c r="I123" s="181"/>
      <c r="J123" s="192">
        <f>BK123</f>
        <v>0</v>
      </c>
      <c r="K123" s="178"/>
      <c r="L123" s="183"/>
      <c r="M123" s="184"/>
      <c r="N123" s="185"/>
      <c r="O123" s="185"/>
      <c r="P123" s="186">
        <f>SUM(P124:P131)</f>
        <v>0</v>
      </c>
      <c r="Q123" s="185"/>
      <c r="R123" s="186">
        <f>SUM(R124:R131)</f>
        <v>0</v>
      </c>
      <c r="S123" s="185"/>
      <c r="T123" s="187">
        <f>SUM(T124:T131)</f>
        <v>0</v>
      </c>
      <c r="AR123" s="188" t="s">
        <v>212</v>
      </c>
      <c r="AT123" s="189" t="s">
        <v>75</v>
      </c>
      <c r="AU123" s="189" t="s">
        <v>83</v>
      </c>
      <c r="AY123" s="188" t="s">
        <v>188</v>
      </c>
      <c r="BK123" s="190">
        <f>SUM(BK124:BK131)</f>
        <v>0</v>
      </c>
    </row>
    <row r="124" spans="1:65" s="2" customFormat="1" ht="14.45" customHeight="1">
      <c r="A124" s="34"/>
      <c r="B124" s="35"/>
      <c r="C124" s="193" t="s">
        <v>83</v>
      </c>
      <c r="D124" s="193" t="s">
        <v>190</v>
      </c>
      <c r="E124" s="194" t="s">
        <v>1753</v>
      </c>
      <c r="F124" s="195" t="s">
        <v>1752</v>
      </c>
      <c r="G124" s="196" t="s">
        <v>1754</v>
      </c>
      <c r="H124" s="197">
        <v>1</v>
      </c>
      <c r="I124" s="198"/>
      <c r="J124" s="199">
        <f>ROUND(I124*H124,2)</f>
        <v>0</v>
      </c>
      <c r="K124" s="200"/>
      <c r="L124" s="39"/>
      <c r="M124" s="201" t="s">
        <v>1</v>
      </c>
      <c r="N124" s="202" t="s">
        <v>41</v>
      </c>
      <c r="O124" s="71"/>
      <c r="P124" s="203">
        <f>O124*H124</f>
        <v>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5" t="s">
        <v>1755</v>
      </c>
      <c r="AT124" s="205" t="s">
        <v>190</v>
      </c>
      <c r="AU124" s="205" t="s">
        <v>85</v>
      </c>
      <c r="AY124" s="17" t="s">
        <v>188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7" t="s">
        <v>83</v>
      </c>
      <c r="BK124" s="206">
        <f>ROUND(I124*H124,2)</f>
        <v>0</v>
      </c>
      <c r="BL124" s="17" t="s">
        <v>1755</v>
      </c>
      <c r="BM124" s="205" t="s">
        <v>1756</v>
      </c>
    </row>
    <row r="125" spans="1:65" s="15" customFormat="1" ht="11.25">
      <c r="B125" s="230"/>
      <c r="C125" s="231"/>
      <c r="D125" s="209" t="s">
        <v>196</v>
      </c>
      <c r="E125" s="232" t="s">
        <v>1</v>
      </c>
      <c r="F125" s="233" t="s">
        <v>1757</v>
      </c>
      <c r="G125" s="231"/>
      <c r="H125" s="232" t="s">
        <v>1</v>
      </c>
      <c r="I125" s="234"/>
      <c r="J125" s="231"/>
      <c r="K125" s="231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196</v>
      </c>
      <c r="AU125" s="239" t="s">
        <v>85</v>
      </c>
      <c r="AV125" s="15" t="s">
        <v>83</v>
      </c>
      <c r="AW125" s="15" t="s">
        <v>32</v>
      </c>
      <c r="AX125" s="15" t="s">
        <v>76</v>
      </c>
      <c r="AY125" s="239" t="s">
        <v>188</v>
      </c>
    </row>
    <row r="126" spans="1:65" s="15" customFormat="1" ht="11.25">
      <c r="B126" s="230"/>
      <c r="C126" s="231"/>
      <c r="D126" s="209" t="s">
        <v>196</v>
      </c>
      <c r="E126" s="232" t="s">
        <v>1</v>
      </c>
      <c r="F126" s="233" t="s">
        <v>1758</v>
      </c>
      <c r="G126" s="231"/>
      <c r="H126" s="232" t="s">
        <v>1</v>
      </c>
      <c r="I126" s="234"/>
      <c r="J126" s="231"/>
      <c r="K126" s="231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196</v>
      </c>
      <c r="AU126" s="239" t="s">
        <v>85</v>
      </c>
      <c r="AV126" s="15" t="s">
        <v>83</v>
      </c>
      <c r="AW126" s="15" t="s">
        <v>32</v>
      </c>
      <c r="AX126" s="15" t="s">
        <v>76</v>
      </c>
      <c r="AY126" s="239" t="s">
        <v>188</v>
      </c>
    </row>
    <row r="127" spans="1:65" s="15" customFormat="1" ht="11.25">
      <c r="B127" s="230"/>
      <c r="C127" s="231"/>
      <c r="D127" s="209" t="s">
        <v>196</v>
      </c>
      <c r="E127" s="232" t="s">
        <v>1</v>
      </c>
      <c r="F127" s="233" t="s">
        <v>1759</v>
      </c>
      <c r="G127" s="231"/>
      <c r="H127" s="232" t="s">
        <v>1</v>
      </c>
      <c r="I127" s="234"/>
      <c r="J127" s="231"/>
      <c r="K127" s="231"/>
      <c r="L127" s="235"/>
      <c r="M127" s="236"/>
      <c r="N127" s="237"/>
      <c r="O127" s="237"/>
      <c r="P127" s="237"/>
      <c r="Q127" s="237"/>
      <c r="R127" s="237"/>
      <c r="S127" s="237"/>
      <c r="T127" s="238"/>
      <c r="AT127" s="239" t="s">
        <v>196</v>
      </c>
      <c r="AU127" s="239" t="s">
        <v>85</v>
      </c>
      <c r="AV127" s="15" t="s">
        <v>83</v>
      </c>
      <c r="AW127" s="15" t="s">
        <v>32</v>
      </c>
      <c r="AX127" s="15" t="s">
        <v>76</v>
      </c>
      <c r="AY127" s="239" t="s">
        <v>188</v>
      </c>
    </row>
    <row r="128" spans="1:65" s="15" customFormat="1" ht="11.25">
      <c r="B128" s="230"/>
      <c r="C128" s="231"/>
      <c r="D128" s="209" t="s">
        <v>196</v>
      </c>
      <c r="E128" s="232" t="s">
        <v>1</v>
      </c>
      <c r="F128" s="233" t="s">
        <v>1760</v>
      </c>
      <c r="G128" s="231"/>
      <c r="H128" s="232" t="s">
        <v>1</v>
      </c>
      <c r="I128" s="234"/>
      <c r="J128" s="231"/>
      <c r="K128" s="231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196</v>
      </c>
      <c r="AU128" s="239" t="s">
        <v>85</v>
      </c>
      <c r="AV128" s="15" t="s">
        <v>83</v>
      </c>
      <c r="AW128" s="15" t="s">
        <v>32</v>
      </c>
      <c r="AX128" s="15" t="s">
        <v>76</v>
      </c>
      <c r="AY128" s="239" t="s">
        <v>188</v>
      </c>
    </row>
    <row r="129" spans="1:65" s="15" customFormat="1" ht="22.5">
      <c r="B129" s="230"/>
      <c r="C129" s="231"/>
      <c r="D129" s="209" t="s">
        <v>196</v>
      </c>
      <c r="E129" s="232" t="s">
        <v>1</v>
      </c>
      <c r="F129" s="233" t="s">
        <v>1761</v>
      </c>
      <c r="G129" s="231"/>
      <c r="H129" s="232" t="s">
        <v>1</v>
      </c>
      <c r="I129" s="234"/>
      <c r="J129" s="231"/>
      <c r="K129" s="231"/>
      <c r="L129" s="235"/>
      <c r="M129" s="236"/>
      <c r="N129" s="237"/>
      <c r="O129" s="237"/>
      <c r="P129" s="237"/>
      <c r="Q129" s="237"/>
      <c r="R129" s="237"/>
      <c r="S129" s="237"/>
      <c r="T129" s="238"/>
      <c r="AT129" s="239" t="s">
        <v>196</v>
      </c>
      <c r="AU129" s="239" t="s">
        <v>85</v>
      </c>
      <c r="AV129" s="15" t="s">
        <v>83</v>
      </c>
      <c r="AW129" s="15" t="s">
        <v>32</v>
      </c>
      <c r="AX129" s="15" t="s">
        <v>76</v>
      </c>
      <c r="AY129" s="239" t="s">
        <v>188</v>
      </c>
    </row>
    <row r="130" spans="1:65" s="15" customFormat="1" ht="22.5">
      <c r="B130" s="230"/>
      <c r="C130" s="231"/>
      <c r="D130" s="209" t="s">
        <v>196</v>
      </c>
      <c r="E130" s="232" t="s">
        <v>1</v>
      </c>
      <c r="F130" s="233" t="s">
        <v>1762</v>
      </c>
      <c r="G130" s="231"/>
      <c r="H130" s="232" t="s">
        <v>1</v>
      </c>
      <c r="I130" s="234"/>
      <c r="J130" s="231"/>
      <c r="K130" s="231"/>
      <c r="L130" s="235"/>
      <c r="M130" s="236"/>
      <c r="N130" s="237"/>
      <c r="O130" s="237"/>
      <c r="P130" s="237"/>
      <c r="Q130" s="237"/>
      <c r="R130" s="237"/>
      <c r="S130" s="237"/>
      <c r="T130" s="238"/>
      <c r="AT130" s="239" t="s">
        <v>196</v>
      </c>
      <c r="AU130" s="239" t="s">
        <v>85</v>
      </c>
      <c r="AV130" s="15" t="s">
        <v>83</v>
      </c>
      <c r="AW130" s="15" t="s">
        <v>32</v>
      </c>
      <c r="AX130" s="15" t="s">
        <v>76</v>
      </c>
      <c r="AY130" s="239" t="s">
        <v>188</v>
      </c>
    </row>
    <row r="131" spans="1:65" s="13" customFormat="1" ht="11.25">
      <c r="B131" s="207"/>
      <c r="C131" s="208"/>
      <c r="D131" s="209" t="s">
        <v>196</v>
      </c>
      <c r="E131" s="210" t="s">
        <v>1</v>
      </c>
      <c r="F131" s="211" t="s">
        <v>83</v>
      </c>
      <c r="G131" s="208"/>
      <c r="H131" s="212">
        <v>1</v>
      </c>
      <c r="I131" s="213"/>
      <c r="J131" s="208"/>
      <c r="K131" s="208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196</v>
      </c>
      <c r="AU131" s="218" t="s">
        <v>85</v>
      </c>
      <c r="AV131" s="13" t="s">
        <v>85</v>
      </c>
      <c r="AW131" s="13" t="s">
        <v>32</v>
      </c>
      <c r="AX131" s="13" t="s">
        <v>83</v>
      </c>
      <c r="AY131" s="218" t="s">
        <v>188</v>
      </c>
    </row>
    <row r="132" spans="1:65" s="12" customFormat="1" ht="22.9" customHeight="1">
      <c r="B132" s="177"/>
      <c r="C132" s="178"/>
      <c r="D132" s="179" t="s">
        <v>75</v>
      </c>
      <c r="E132" s="191" t="s">
        <v>1763</v>
      </c>
      <c r="F132" s="191" t="s">
        <v>1764</v>
      </c>
      <c r="G132" s="178"/>
      <c r="H132" s="178"/>
      <c r="I132" s="181"/>
      <c r="J132" s="192">
        <f>BK132</f>
        <v>0</v>
      </c>
      <c r="K132" s="178"/>
      <c r="L132" s="183"/>
      <c r="M132" s="184"/>
      <c r="N132" s="185"/>
      <c r="O132" s="185"/>
      <c r="P132" s="186">
        <f>P133</f>
        <v>0</v>
      </c>
      <c r="Q132" s="185"/>
      <c r="R132" s="186">
        <f>R133</f>
        <v>0</v>
      </c>
      <c r="S132" s="185"/>
      <c r="T132" s="187">
        <f>T133</f>
        <v>0</v>
      </c>
      <c r="AR132" s="188" t="s">
        <v>212</v>
      </c>
      <c r="AT132" s="189" t="s">
        <v>75</v>
      </c>
      <c r="AU132" s="189" t="s">
        <v>83</v>
      </c>
      <c r="AY132" s="188" t="s">
        <v>188</v>
      </c>
      <c r="BK132" s="190">
        <f>BK133</f>
        <v>0</v>
      </c>
    </row>
    <row r="133" spans="1:65" s="2" customFormat="1" ht="14.45" customHeight="1">
      <c r="A133" s="34"/>
      <c r="B133" s="35"/>
      <c r="C133" s="193" t="s">
        <v>85</v>
      </c>
      <c r="D133" s="193" t="s">
        <v>190</v>
      </c>
      <c r="E133" s="194" t="s">
        <v>1765</v>
      </c>
      <c r="F133" s="195" t="s">
        <v>1764</v>
      </c>
      <c r="G133" s="196" t="s">
        <v>1754</v>
      </c>
      <c r="H133" s="197">
        <v>1</v>
      </c>
      <c r="I133" s="198"/>
      <c r="J133" s="199">
        <f>ROUND(I133*H133,2)</f>
        <v>0</v>
      </c>
      <c r="K133" s="200"/>
      <c r="L133" s="39"/>
      <c r="M133" s="201" t="s">
        <v>1</v>
      </c>
      <c r="N133" s="202" t="s">
        <v>41</v>
      </c>
      <c r="O133" s="71"/>
      <c r="P133" s="203">
        <f>O133*H133</f>
        <v>0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5" t="s">
        <v>1755</v>
      </c>
      <c r="AT133" s="205" t="s">
        <v>190</v>
      </c>
      <c r="AU133" s="205" t="s">
        <v>85</v>
      </c>
      <c r="AY133" s="17" t="s">
        <v>188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7" t="s">
        <v>83</v>
      </c>
      <c r="BK133" s="206">
        <f>ROUND(I133*H133,2)</f>
        <v>0</v>
      </c>
      <c r="BL133" s="17" t="s">
        <v>1755</v>
      </c>
      <c r="BM133" s="205" t="s">
        <v>1766</v>
      </c>
    </row>
    <row r="134" spans="1:65" s="12" customFormat="1" ht="22.9" customHeight="1">
      <c r="B134" s="177"/>
      <c r="C134" s="178"/>
      <c r="D134" s="179" t="s">
        <v>75</v>
      </c>
      <c r="E134" s="191" t="s">
        <v>1767</v>
      </c>
      <c r="F134" s="191" t="s">
        <v>1768</v>
      </c>
      <c r="G134" s="178"/>
      <c r="H134" s="178"/>
      <c r="I134" s="181"/>
      <c r="J134" s="192">
        <f>BK134</f>
        <v>0</v>
      </c>
      <c r="K134" s="178"/>
      <c r="L134" s="183"/>
      <c r="M134" s="184"/>
      <c r="N134" s="185"/>
      <c r="O134" s="185"/>
      <c r="P134" s="186">
        <f>P135</f>
        <v>0</v>
      </c>
      <c r="Q134" s="185"/>
      <c r="R134" s="186">
        <f>R135</f>
        <v>0</v>
      </c>
      <c r="S134" s="185"/>
      <c r="T134" s="187">
        <f>T135</f>
        <v>0</v>
      </c>
      <c r="AR134" s="188" t="s">
        <v>212</v>
      </c>
      <c r="AT134" s="189" t="s">
        <v>75</v>
      </c>
      <c r="AU134" s="189" t="s">
        <v>83</v>
      </c>
      <c r="AY134" s="188" t="s">
        <v>188</v>
      </c>
      <c r="BK134" s="190">
        <f>BK135</f>
        <v>0</v>
      </c>
    </row>
    <row r="135" spans="1:65" s="2" customFormat="1" ht="14.45" customHeight="1">
      <c r="A135" s="34"/>
      <c r="B135" s="35"/>
      <c r="C135" s="193" t="s">
        <v>205</v>
      </c>
      <c r="D135" s="193" t="s">
        <v>190</v>
      </c>
      <c r="E135" s="194" t="s">
        <v>1769</v>
      </c>
      <c r="F135" s="195" t="s">
        <v>1768</v>
      </c>
      <c r="G135" s="196" t="s">
        <v>1754</v>
      </c>
      <c r="H135" s="197">
        <v>1</v>
      </c>
      <c r="I135" s="198"/>
      <c r="J135" s="199">
        <f>ROUND(I135*H135,2)</f>
        <v>0</v>
      </c>
      <c r="K135" s="200"/>
      <c r="L135" s="39"/>
      <c r="M135" s="201" t="s">
        <v>1</v>
      </c>
      <c r="N135" s="202" t="s">
        <v>41</v>
      </c>
      <c r="O135" s="71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5" t="s">
        <v>1755</v>
      </c>
      <c r="AT135" s="205" t="s">
        <v>190</v>
      </c>
      <c r="AU135" s="205" t="s">
        <v>85</v>
      </c>
      <c r="AY135" s="17" t="s">
        <v>188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7" t="s">
        <v>83</v>
      </c>
      <c r="BK135" s="206">
        <f>ROUND(I135*H135,2)</f>
        <v>0</v>
      </c>
      <c r="BL135" s="17" t="s">
        <v>1755</v>
      </c>
      <c r="BM135" s="205" t="s">
        <v>1770</v>
      </c>
    </row>
    <row r="136" spans="1:65" s="12" customFormat="1" ht="22.9" customHeight="1">
      <c r="B136" s="177"/>
      <c r="C136" s="178"/>
      <c r="D136" s="179" t="s">
        <v>75</v>
      </c>
      <c r="E136" s="191" t="s">
        <v>1771</v>
      </c>
      <c r="F136" s="191" t="s">
        <v>1772</v>
      </c>
      <c r="G136" s="178"/>
      <c r="H136" s="178"/>
      <c r="I136" s="181"/>
      <c r="J136" s="192">
        <f>BK136</f>
        <v>0</v>
      </c>
      <c r="K136" s="178"/>
      <c r="L136" s="183"/>
      <c r="M136" s="184"/>
      <c r="N136" s="185"/>
      <c r="O136" s="185"/>
      <c r="P136" s="186">
        <f>P137</f>
        <v>0</v>
      </c>
      <c r="Q136" s="185"/>
      <c r="R136" s="186">
        <f>R137</f>
        <v>0</v>
      </c>
      <c r="S136" s="185"/>
      <c r="T136" s="187">
        <f>T137</f>
        <v>0</v>
      </c>
      <c r="AR136" s="188" t="s">
        <v>212</v>
      </c>
      <c r="AT136" s="189" t="s">
        <v>75</v>
      </c>
      <c r="AU136" s="189" t="s">
        <v>83</v>
      </c>
      <c r="AY136" s="188" t="s">
        <v>188</v>
      </c>
      <c r="BK136" s="190">
        <f>BK137</f>
        <v>0</v>
      </c>
    </row>
    <row r="137" spans="1:65" s="2" customFormat="1" ht="14.45" customHeight="1">
      <c r="A137" s="34"/>
      <c r="B137" s="35"/>
      <c r="C137" s="193" t="s">
        <v>194</v>
      </c>
      <c r="D137" s="193" t="s">
        <v>190</v>
      </c>
      <c r="E137" s="194" t="s">
        <v>1773</v>
      </c>
      <c r="F137" s="195" t="s">
        <v>1772</v>
      </c>
      <c r="G137" s="196" t="s">
        <v>1754</v>
      </c>
      <c r="H137" s="197">
        <v>1</v>
      </c>
      <c r="I137" s="198"/>
      <c r="J137" s="199">
        <f>ROUND(I137*H137,2)</f>
        <v>0</v>
      </c>
      <c r="K137" s="200"/>
      <c r="L137" s="39"/>
      <c r="M137" s="251" t="s">
        <v>1</v>
      </c>
      <c r="N137" s="252" t="s">
        <v>41</v>
      </c>
      <c r="O137" s="253"/>
      <c r="P137" s="254">
        <f>O137*H137</f>
        <v>0</v>
      </c>
      <c r="Q137" s="254">
        <v>0</v>
      </c>
      <c r="R137" s="254">
        <f>Q137*H137</f>
        <v>0</v>
      </c>
      <c r="S137" s="254">
        <v>0</v>
      </c>
      <c r="T137" s="25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5" t="s">
        <v>1755</v>
      </c>
      <c r="AT137" s="205" t="s">
        <v>190</v>
      </c>
      <c r="AU137" s="205" t="s">
        <v>85</v>
      </c>
      <c r="AY137" s="17" t="s">
        <v>188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7" t="s">
        <v>83</v>
      </c>
      <c r="BK137" s="206">
        <f>ROUND(I137*H137,2)</f>
        <v>0</v>
      </c>
      <c r="BL137" s="17" t="s">
        <v>1755</v>
      </c>
      <c r="BM137" s="205" t="s">
        <v>1774</v>
      </c>
    </row>
    <row r="138" spans="1:65" s="2" customFormat="1" ht="6.95" customHeight="1">
      <c r="A138" s="34"/>
      <c r="B138" s="54"/>
      <c r="C138" s="55"/>
      <c r="D138" s="55"/>
      <c r="E138" s="55"/>
      <c r="F138" s="55"/>
      <c r="G138" s="55"/>
      <c r="H138" s="55"/>
      <c r="I138" s="55"/>
      <c r="J138" s="55"/>
      <c r="K138" s="55"/>
      <c r="L138" s="39"/>
      <c r="M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</sheetData>
  <sheetProtection algorithmName="SHA-512" hashValue="tWLu3/sNlPWFG0tng5hiw8ZdEFVrIEjGbiXIqkUetFqoVXv1Y9Otb8vb+F81Cr5BTZGshsSIOgpCdqr50IJC3A==" saltValue="za5bNTG0+vQSR/ghJN6Vbmh8qAhCvRJ49C1lrsAot7rlNDC/k8I79rPQxrUPmFgC3g17JrHSZ1TE449MNMNZKA==" spinCount="100000" sheet="1" objects="1" scenarios="1" formatColumns="0" formatRows="0" autoFilter="0"/>
  <autoFilter ref="C120:K137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Část 1 - Objekt A</vt:lpstr>
      <vt:lpstr>Část 1-E1 - Objekt A - El...</vt:lpstr>
      <vt:lpstr>Část 1-E2 - Objekt A - Oc...</vt:lpstr>
      <vt:lpstr>Část 2 - Objekt B a C</vt:lpstr>
      <vt:lpstr>Část 2-E1 - Objekt B a C ...</vt:lpstr>
      <vt:lpstr>Část 2-E2 - Objekt B a C ...</vt:lpstr>
      <vt:lpstr>Část 3 - Zpevněné plochy</vt:lpstr>
      <vt:lpstr>VRN - Vedlejší a ostatní ...</vt:lpstr>
      <vt:lpstr>Seznam figur</vt:lpstr>
      <vt:lpstr>'Část 1 - Objekt A'!Názvy_tisku</vt:lpstr>
      <vt:lpstr>'Část 1-E1 - Objekt A - El...'!Názvy_tisku</vt:lpstr>
      <vt:lpstr>'Část 1-E2 - Objekt A - Oc...'!Názvy_tisku</vt:lpstr>
      <vt:lpstr>'Část 2 - Objekt B a C'!Názvy_tisku</vt:lpstr>
      <vt:lpstr>'Část 2-E1 - Objekt B a C ...'!Názvy_tisku</vt:lpstr>
      <vt:lpstr>'Část 2-E2 - Objekt B a C ...'!Názvy_tisku</vt:lpstr>
      <vt:lpstr>'Část 3 - Zpevněné plochy'!Názvy_tisku</vt:lpstr>
      <vt:lpstr>'Rekapitulace stavby'!Názvy_tisku</vt:lpstr>
      <vt:lpstr>'Seznam figur'!Názvy_tisku</vt:lpstr>
      <vt:lpstr>'VRN - Vedlejší a ostatní ...'!Názvy_tisku</vt:lpstr>
      <vt:lpstr>'Část 1 - Objekt A'!Oblast_tisku</vt:lpstr>
      <vt:lpstr>'Část 1-E1 - Objekt A - El...'!Oblast_tisku</vt:lpstr>
      <vt:lpstr>'Část 1-E2 - Objekt A - Oc...'!Oblast_tisku</vt:lpstr>
      <vt:lpstr>'Část 2 - Objekt B a C'!Oblast_tisku</vt:lpstr>
      <vt:lpstr>'Část 2-E1 - Objekt B a C ...'!Oblast_tisku</vt:lpstr>
      <vt:lpstr>'Část 2-E2 - Objekt B a C ...'!Oblast_tisku</vt:lpstr>
      <vt:lpstr>'Část 3 - Zpevněné plochy'!Oblast_tisku</vt:lpstr>
      <vt:lpstr>'Rekapitulace stavby'!Oblast_tisku</vt:lpstr>
      <vt:lpstr>'Seznam figur'!Oblast_tisku</vt:lpstr>
      <vt:lpstr>'VRN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Vnenk</dc:creator>
  <cp:lastModifiedBy>Miroslav</cp:lastModifiedBy>
  <dcterms:created xsi:type="dcterms:W3CDTF">2021-10-12T11:19:32Z</dcterms:created>
  <dcterms:modified xsi:type="dcterms:W3CDTF">2021-10-12T13:30:33Z</dcterms:modified>
</cp:coreProperties>
</file>